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francis.Okoro-Ude\Downloads\"/>
    </mc:Choice>
  </mc:AlternateContent>
  <xr:revisionPtr revIDLastSave="0" documentId="8_{1D9628A5-03E1-4F80-87E9-1578705D754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Sheet1!$B$9:$I$9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" l="1"/>
  <c r="J106" i="1"/>
  <c r="I110" i="1"/>
  <c r="J110" i="1"/>
  <c r="I111" i="1"/>
  <c r="J111" i="1"/>
  <c r="I112" i="1"/>
  <c r="J112" i="1"/>
  <c r="I113" i="1"/>
  <c r="J113" i="1"/>
  <c r="I109" i="1"/>
  <c r="J109" i="1"/>
  <c r="V105" i="1" l="1"/>
  <c r="Y105" i="1"/>
  <c r="Z105" i="1"/>
  <c r="V106" i="1"/>
  <c r="Y106" i="1"/>
  <c r="Z106" i="1"/>
  <c r="V107" i="1"/>
  <c r="Y107" i="1"/>
  <c r="Z107" i="1"/>
  <c r="V108" i="1"/>
  <c r="Y108" i="1"/>
  <c r="Z108" i="1"/>
  <c r="V109" i="1"/>
  <c r="W109" i="1"/>
  <c r="X109" i="1"/>
  <c r="Y109" i="1"/>
  <c r="Z109" i="1"/>
  <c r="Z99" i="1"/>
  <c r="J107" i="1" l="1"/>
  <c r="X107" i="1" s="1"/>
  <c r="I107" i="1"/>
  <c r="W107" i="1" s="1"/>
  <c r="I105" i="1"/>
  <c r="W105" i="1" s="1"/>
  <c r="J105" i="1"/>
  <c r="X105" i="1" s="1"/>
  <c r="I106" i="1"/>
  <c r="W106" i="1" s="1"/>
  <c r="X106" i="1"/>
  <c r="I108" i="1" l="1"/>
  <c r="W108" i="1" s="1"/>
  <c r="J108" i="1"/>
  <c r="X108" i="1" s="1"/>
  <c r="V110" i="1"/>
  <c r="W110" i="1"/>
  <c r="X110" i="1"/>
  <c r="Y110" i="1"/>
  <c r="Z110" i="1"/>
  <c r="V111" i="1"/>
  <c r="W111" i="1"/>
  <c r="X111" i="1"/>
  <c r="Y111" i="1"/>
  <c r="Z111" i="1"/>
  <c r="V112" i="1"/>
  <c r="W112" i="1"/>
  <c r="X112" i="1"/>
  <c r="Y112" i="1"/>
  <c r="Z112" i="1"/>
  <c r="V113" i="1"/>
  <c r="W113" i="1"/>
  <c r="X113" i="1"/>
  <c r="Y113" i="1"/>
  <c r="Z113" i="1"/>
  <c r="V114" i="1"/>
  <c r="W114" i="1"/>
  <c r="X114" i="1"/>
  <c r="Y114" i="1"/>
  <c r="Z114" i="1"/>
  <c r="V115" i="1"/>
  <c r="W115" i="1"/>
  <c r="X115" i="1"/>
  <c r="Y115" i="1"/>
  <c r="Z115" i="1"/>
  <c r="V116" i="1"/>
  <c r="W116" i="1"/>
  <c r="X116" i="1"/>
  <c r="Y116" i="1"/>
  <c r="Z116" i="1"/>
  <c r="V117" i="1"/>
  <c r="W117" i="1"/>
  <c r="X117" i="1"/>
  <c r="Y117" i="1"/>
  <c r="Z117" i="1"/>
  <c r="V118" i="1"/>
  <c r="W118" i="1"/>
  <c r="X118" i="1"/>
  <c r="Y118" i="1"/>
  <c r="Z118" i="1"/>
  <c r="V119" i="1"/>
  <c r="W119" i="1"/>
  <c r="X119" i="1"/>
  <c r="Y119" i="1"/>
  <c r="Z119" i="1"/>
  <c r="V120" i="1"/>
  <c r="W120" i="1"/>
  <c r="X120" i="1"/>
  <c r="Y120" i="1"/>
  <c r="Z120" i="1"/>
  <c r="V121" i="1"/>
  <c r="W121" i="1"/>
  <c r="X121" i="1"/>
  <c r="Y121" i="1"/>
  <c r="Z121" i="1"/>
  <c r="V122" i="1"/>
  <c r="W122" i="1"/>
  <c r="X122" i="1"/>
  <c r="Y122" i="1"/>
  <c r="Z122" i="1"/>
  <c r="V123" i="1"/>
  <c r="W123" i="1"/>
  <c r="X123" i="1"/>
  <c r="Y123" i="1"/>
  <c r="Z123" i="1"/>
  <c r="V124" i="1"/>
  <c r="W124" i="1"/>
  <c r="X124" i="1"/>
  <c r="Y124" i="1"/>
  <c r="Z124" i="1"/>
  <c r="V125" i="1"/>
  <c r="W125" i="1"/>
  <c r="X125" i="1"/>
  <c r="Y125" i="1"/>
  <c r="Z125" i="1"/>
  <c r="V126" i="1"/>
  <c r="W126" i="1"/>
  <c r="X126" i="1"/>
  <c r="Y126" i="1"/>
  <c r="Z126" i="1"/>
  <c r="V127" i="1"/>
  <c r="W127" i="1"/>
  <c r="X127" i="1"/>
  <c r="Y127" i="1"/>
  <c r="Z127" i="1"/>
  <c r="V128" i="1"/>
  <c r="W128" i="1"/>
  <c r="X128" i="1"/>
  <c r="Y128" i="1"/>
  <c r="Z128" i="1"/>
  <c r="V129" i="1"/>
  <c r="W129" i="1"/>
  <c r="X129" i="1"/>
  <c r="Y129" i="1"/>
  <c r="Z129" i="1"/>
  <c r="V130" i="1"/>
  <c r="W130" i="1"/>
  <c r="X130" i="1"/>
  <c r="Y130" i="1"/>
  <c r="Z130" i="1"/>
  <c r="V131" i="1"/>
  <c r="W131" i="1"/>
  <c r="X131" i="1"/>
  <c r="Y131" i="1"/>
  <c r="Z131" i="1"/>
  <c r="V132" i="1"/>
  <c r="W132" i="1"/>
  <c r="X132" i="1"/>
  <c r="Y132" i="1"/>
  <c r="Z132" i="1"/>
  <c r="V133" i="1"/>
  <c r="W133" i="1"/>
  <c r="X133" i="1"/>
  <c r="Y133" i="1"/>
  <c r="Z133" i="1"/>
  <c r="V134" i="1"/>
  <c r="W134" i="1"/>
  <c r="X134" i="1"/>
  <c r="Y134" i="1"/>
  <c r="Z134" i="1"/>
  <c r="V135" i="1"/>
  <c r="W135" i="1"/>
  <c r="X135" i="1"/>
  <c r="Y135" i="1"/>
  <c r="Z135" i="1"/>
  <c r="V136" i="1"/>
  <c r="W136" i="1"/>
  <c r="X136" i="1"/>
  <c r="Y136" i="1"/>
  <c r="Z136" i="1"/>
  <c r="V137" i="1"/>
  <c r="W137" i="1"/>
  <c r="X137" i="1"/>
  <c r="Y137" i="1"/>
  <c r="Z137" i="1"/>
  <c r="V138" i="1"/>
  <c r="W138" i="1"/>
  <c r="X138" i="1"/>
  <c r="Y138" i="1"/>
  <c r="Z138" i="1"/>
  <c r="V139" i="1"/>
  <c r="W139" i="1"/>
  <c r="X139" i="1"/>
  <c r="Y139" i="1"/>
  <c r="Z139" i="1"/>
  <c r="V140" i="1"/>
  <c r="W140" i="1"/>
  <c r="X140" i="1"/>
  <c r="Y140" i="1"/>
  <c r="Z140" i="1"/>
  <c r="V141" i="1"/>
  <c r="W141" i="1"/>
  <c r="X141" i="1"/>
  <c r="Y141" i="1"/>
  <c r="Z141" i="1"/>
  <c r="V142" i="1"/>
  <c r="W142" i="1"/>
  <c r="X142" i="1"/>
  <c r="Y142" i="1"/>
  <c r="Z142" i="1"/>
  <c r="V143" i="1"/>
  <c r="W143" i="1"/>
  <c r="X143" i="1"/>
  <c r="Y143" i="1"/>
  <c r="Z143" i="1"/>
  <c r="V144" i="1"/>
  <c r="W144" i="1"/>
  <c r="X144" i="1"/>
  <c r="Y144" i="1"/>
  <c r="Z144" i="1"/>
  <c r="V145" i="1"/>
  <c r="W145" i="1"/>
  <c r="X145" i="1"/>
  <c r="Y145" i="1"/>
  <c r="Z145" i="1"/>
  <c r="V146" i="1"/>
  <c r="W146" i="1"/>
  <c r="X146" i="1"/>
  <c r="Y146" i="1"/>
  <c r="Z146" i="1"/>
  <c r="V147" i="1"/>
  <c r="W147" i="1"/>
  <c r="X147" i="1"/>
  <c r="Y147" i="1"/>
  <c r="Z147" i="1"/>
  <c r="V148" i="1"/>
  <c r="W148" i="1"/>
  <c r="X148" i="1"/>
  <c r="Y148" i="1"/>
  <c r="Z148" i="1"/>
  <c r="V149" i="1"/>
  <c r="W149" i="1"/>
  <c r="X149" i="1"/>
  <c r="Y149" i="1"/>
  <c r="Z149" i="1"/>
  <c r="V150" i="1"/>
  <c r="W150" i="1"/>
  <c r="X150" i="1"/>
  <c r="Y150" i="1"/>
  <c r="Z150" i="1"/>
  <c r="V151" i="1"/>
  <c r="W151" i="1"/>
  <c r="X151" i="1"/>
  <c r="Y151" i="1"/>
  <c r="Z151" i="1"/>
  <c r="V152" i="1"/>
  <c r="W152" i="1"/>
  <c r="X152" i="1"/>
  <c r="Y152" i="1"/>
  <c r="Z152" i="1"/>
  <c r="V153" i="1"/>
  <c r="W153" i="1"/>
  <c r="X153" i="1"/>
  <c r="Y153" i="1"/>
  <c r="Z153" i="1"/>
  <c r="V154" i="1"/>
  <c r="W154" i="1"/>
  <c r="X154" i="1"/>
  <c r="Y154" i="1"/>
  <c r="Z154" i="1"/>
  <c r="V155" i="1"/>
  <c r="W155" i="1"/>
  <c r="X155" i="1"/>
  <c r="Y155" i="1"/>
  <c r="Z155" i="1"/>
  <c r="V156" i="1"/>
  <c r="W156" i="1"/>
  <c r="X156" i="1"/>
  <c r="Y156" i="1"/>
  <c r="Z156" i="1"/>
  <c r="V157" i="1"/>
  <c r="W157" i="1"/>
  <c r="X157" i="1"/>
  <c r="Y157" i="1"/>
  <c r="Z157" i="1"/>
  <c r="V158" i="1"/>
  <c r="W158" i="1"/>
  <c r="X158" i="1"/>
  <c r="Y158" i="1"/>
  <c r="Z158" i="1"/>
  <c r="V159" i="1"/>
  <c r="W159" i="1"/>
  <c r="X159" i="1"/>
  <c r="Y159" i="1"/>
  <c r="Z159" i="1"/>
  <c r="V160" i="1"/>
  <c r="W160" i="1"/>
  <c r="X160" i="1"/>
  <c r="Y160" i="1"/>
  <c r="Z160" i="1"/>
  <c r="V161" i="1"/>
  <c r="W161" i="1"/>
  <c r="X161" i="1"/>
  <c r="Y161" i="1"/>
  <c r="Z161" i="1"/>
  <c r="V162" i="1"/>
  <c r="W162" i="1"/>
  <c r="X162" i="1"/>
  <c r="Y162" i="1"/>
  <c r="Z162" i="1"/>
  <c r="V163" i="1"/>
  <c r="W163" i="1"/>
  <c r="X163" i="1"/>
  <c r="Y163" i="1"/>
  <c r="Z163" i="1"/>
  <c r="V164" i="1"/>
  <c r="W164" i="1"/>
  <c r="X164" i="1"/>
  <c r="Y164" i="1"/>
  <c r="Z164" i="1"/>
  <c r="V165" i="1"/>
  <c r="W165" i="1"/>
  <c r="X165" i="1"/>
  <c r="Y165" i="1"/>
  <c r="Z165" i="1"/>
  <c r="V166" i="1"/>
  <c r="W166" i="1"/>
  <c r="X166" i="1"/>
  <c r="Y166" i="1"/>
  <c r="Z166" i="1"/>
  <c r="V167" i="1"/>
  <c r="W167" i="1"/>
  <c r="X167" i="1"/>
  <c r="Y167" i="1"/>
  <c r="Z167" i="1"/>
  <c r="V168" i="1"/>
  <c r="W168" i="1"/>
  <c r="X168" i="1"/>
  <c r="Y168" i="1"/>
  <c r="Z168" i="1"/>
  <c r="V169" i="1"/>
  <c r="W169" i="1"/>
  <c r="X169" i="1"/>
  <c r="Y169" i="1"/>
  <c r="Z169" i="1"/>
  <c r="V170" i="1"/>
  <c r="W170" i="1"/>
  <c r="X170" i="1"/>
  <c r="Y170" i="1"/>
  <c r="Z170" i="1"/>
  <c r="V171" i="1"/>
  <c r="W171" i="1"/>
  <c r="X171" i="1"/>
  <c r="Y171" i="1"/>
  <c r="Z171" i="1"/>
  <c r="V172" i="1"/>
  <c r="W172" i="1"/>
  <c r="X172" i="1"/>
  <c r="Y172" i="1"/>
  <c r="Z172" i="1"/>
  <c r="V173" i="1"/>
  <c r="W173" i="1"/>
  <c r="X173" i="1"/>
  <c r="Y173" i="1"/>
  <c r="Z173" i="1"/>
  <c r="V174" i="1"/>
  <c r="W174" i="1"/>
  <c r="X174" i="1"/>
  <c r="Y174" i="1"/>
  <c r="Z174" i="1"/>
  <c r="V175" i="1"/>
  <c r="W175" i="1"/>
  <c r="X175" i="1"/>
  <c r="Y175" i="1"/>
  <c r="Z175" i="1"/>
  <c r="V176" i="1"/>
  <c r="W176" i="1"/>
  <c r="X176" i="1"/>
  <c r="Y176" i="1"/>
  <c r="Z176" i="1"/>
  <c r="V177" i="1"/>
  <c r="W177" i="1"/>
  <c r="X177" i="1"/>
  <c r="Y177" i="1"/>
  <c r="Z177" i="1"/>
  <c r="V178" i="1"/>
  <c r="W178" i="1"/>
  <c r="X178" i="1"/>
  <c r="Y178" i="1"/>
  <c r="Z178" i="1"/>
  <c r="V179" i="1"/>
  <c r="W179" i="1"/>
  <c r="X179" i="1"/>
  <c r="Y179" i="1"/>
  <c r="Z179" i="1"/>
  <c r="V180" i="1"/>
  <c r="W180" i="1"/>
  <c r="X180" i="1"/>
  <c r="Y180" i="1"/>
  <c r="Z180" i="1"/>
  <c r="V181" i="1"/>
  <c r="W181" i="1"/>
  <c r="X181" i="1"/>
  <c r="Y181" i="1"/>
  <c r="Z181" i="1"/>
  <c r="V182" i="1"/>
  <c r="W182" i="1"/>
  <c r="X182" i="1"/>
  <c r="Y182" i="1"/>
  <c r="Z182" i="1"/>
  <c r="V183" i="1"/>
  <c r="W183" i="1"/>
  <c r="X183" i="1"/>
  <c r="Y183" i="1"/>
  <c r="Z183" i="1"/>
  <c r="V184" i="1"/>
  <c r="W184" i="1"/>
  <c r="X184" i="1"/>
  <c r="Y184" i="1"/>
  <c r="Z184" i="1"/>
  <c r="V185" i="1"/>
  <c r="W185" i="1"/>
  <c r="X185" i="1"/>
  <c r="Y185" i="1"/>
  <c r="Z185" i="1"/>
  <c r="V186" i="1"/>
  <c r="W186" i="1"/>
  <c r="X186" i="1"/>
  <c r="Y186" i="1"/>
  <c r="Z186" i="1"/>
  <c r="V187" i="1"/>
  <c r="W187" i="1"/>
  <c r="X187" i="1"/>
  <c r="Y187" i="1"/>
  <c r="Z187" i="1"/>
  <c r="V188" i="1"/>
  <c r="W188" i="1"/>
  <c r="X188" i="1"/>
  <c r="Y188" i="1"/>
  <c r="Z188" i="1"/>
  <c r="V189" i="1"/>
  <c r="W189" i="1"/>
  <c r="X189" i="1"/>
  <c r="Y189" i="1"/>
  <c r="Z189" i="1"/>
  <c r="V190" i="1"/>
  <c r="W190" i="1"/>
  <c r="X190" i="1"/>
  <c r="Y190" i="1"/>
  <c r="Z190" i="1"/>
  <c r="V191" i="1"/>
  <c r="W191" i="1"/>
  <c r="X191" i="1"/>
  <c r="Y191" i="1"/>
  <c r="Z191" i="1"/>
  <c r="V192" i="1"/>
  <c r="W192" i="1"/>
  <c r="X192" i="1"/>
  <c r="Y192" i="1"/>
  <c r="Z192" i="1"/>
  <c r="V193" i="1"/>
  <c r="W193" i="1"/>
  <c r="X193" i="1"/>
  <c r="Y193" i="1"/>
  <c r="Z193" i="1"/>
  <c r="V194" i="1"/>
  <c r="W194" i="1"/>
  <c r="X194" i="1"/>
  <c r="Y194" i="1"/>
  <c r="Z194" i="1"/>
  <c r="V195" i="1"/>
  <c r="W195" i="1"/>
  <c r="X195" i="1"/>
  <c r="Y195" i="1"/>
  <c r="Z195" i="1"/>
  <c r="V196" i="1"/>
  <c r="W196" i="1"/>
  <c r="X196" i="1"/>
  <c r="Y196" i="1"/>
  <c r="Z196" i="1"/>
  <c r="V197" i="1"/>
  <c r="W197" i="1"/>
  <c r="X197" i="1"/>
  <c r="Y197" i="1"/>
  <c r="Z197" i="1"/>
  <c r="V198" i="1"/>
  <c r="W198" i="1"/>
  <c r="X198" i="1"/>
  <c r="Y198" i="1"/>
  <c r="Z198" i="1"/>
  <c r="V199" i="1"/>
  <c r="W199" i="1"/>
  <c r="X199" i="1"/>
  <c r="Y199" i="1"/>
  <c r="Z199" i="1"/>
  <c r="V200" i="1"/>
  <c r="W200" i="1"/>
  <c r="X200" i="1"/>
  <c r="Y200" i="1"/>
  <c r="Z200" i="1"/>
  <c r="V201" i="1"/>
  <c r="W201" i="1"/>
  <c r="X201" i="1"/>
  <c r="Y201" i="1"/>
  <c r="Z201" i="1"/>
  <c r="V202" i="1"/>
  <c r="W202" i="1"/>
  <c r="X202" i="1"/>
  <c r="Y202" i="1"/>
  <c r="Z202" i="1"/>
  <c r="V203" i="1"/>
  <c r="W203" i="1"/>
  <c r="X203" i="1"/>
  <c r="Y203" i="1"/>
  <c r="Z203" i="1"/>
  <c r="V204" i="1"/>
  <c r="W204" i="1"/>
  <c r="X204" i="1"/>
  <c r="Y204" i="1"/>
  <c r="Z204" i="1"/>
  <c r="V205" i="1"/>
  <c r="W205" i="1"/>
  <c r="X205" i="1"/>
  <c r="Y205" i="1"/>
  <c r="Z205" i="1"/>
  <c r="V206" i="1"/>
  <c r="W206" i="1"/>
  <c r="X206" i="1"/>
  <c r="Y206" i="1"/>
  <c r="Z206" i="1"/>
  <c r="V207" i="1"/>
  <c r="W207" i="1"/>
  <c r="X207" i="1"/>
  <c r="Y207" i="1"/>
  <c r="Z207" i="1"/>
  <c r="V208" i="1"/>
  <c r="W208" i="1"/>
  <c r="X208" i="1"/>
  <c r="Y208" i="1"/>
  <c r="Z208" i="1"/>
  <c r="V209" i="1"/>
  <c r="W209" i="1"/>
  <c r="X209" i="1"/>
  <c r="Y209" i="1"/>
  <c r="Z209" i="1"/>
  <c r="V210" i="1"/>
  <c r="W210" i="1"/>
  <c r="X210" i="1"/>
  <c r="Y210" i="1"/>
  <c r="Z210" i="1"/>
  <c r="V104" i="1"/>
  <c r="Y104" i="1"/>
  <c r="Z104" i="1"/>
  <c r="J104" i="1"/>
  <c r="X104" i="1" s="1"/>
  <c r="I104" i="1"/>
  <c r="W104" i="1" s="1"/>
  <c r="J82" i="1"/>
  <c r="J75" i="1"/>
  <c r="I99" i="1"/>
  <c r="J99" i="1"/>
  <c r="J96" i="1"/>
  <c r="I96" i="1"/>
  <c r="J95" i="1"/>
  <c r="J94" i="1"/>
  <c r="J93" i="1"/>
  <c r="I92" i="1"/>
  <c r="J91" i="1"/>
  <c r="J90" i="1"/>
  <c r="J89" i="1"/>
  <c r="J88" i="1"/>
  <c r="J87" i="1"/>
  <c r="I87" i="1"/>
  <c r="J86" i="1"/>
  <c r="J85" i="1"/>
  <c r="I84" i="1"/>
  <c r="J83" i="1"/>
  <c r="J81" i="1"/>
  <c r="J80" i="1"/>
  <c r="J79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47" i="1"/>
  <c r="J19" i="1"/>
  <c r="J18" i="1"/>
  <c r="J17" i="1"/>
  <c r="J14" i="1"/>
  <c r="I14" i="1"/>
  <c r="J13" i="1"/>
  <c r="J11" i="1"/>
  <c r="J10" i="1"/>
  <c r="AB144" i="1" l="1"/>
  <c r="AA204" i="1"/>
  <c r="AC202" i="1"/>
  <c r="AD177" i="1"/>
  <c r="AD161" i="1"/>
  <c r="AC146" i="1"/>
  <c r="AD145" i="1"/>
  <c r="AA145" i="1"/>
  <c r="AC143" i="1"/>
  <c r="AD142" i="1"/>
  <c r="AC209" i="1"/>
  <c r="AD208" i="1"/>
  <c r="AB139" i="1"/>
  <c r="AD193" i="1"/>
  <c r="AC210" i="1"/>
  <c r="AA210" i="1"/>
  <c r="AB195" i="1"/>
  <c r="AC194" i="1"/>
  <c r="AA193" i="1"/>
  <c r="AB192" i="1"/>
  <c r="AC191" i="1"/>
  <c r="AD190" i="1"/>
  <c r="AC201" i="1"/>
  <c r="AC178" i="1"/>
  <c r="AA177" i="1"/>
  <c r="AB176" i="1"/>
  <c r="AC175" i="1"/>
  <c r="AD174" i="1"/>
  <c r="AA202" i="1"/>
  <c r="AC162" i="1"/>
  <c r="AA161" i="1"/>
  <c r="AB160" i="1"/>
  <c r="AC159" i="1"/>
  <c r="AD158" i="1"/>
  <c r="AB130" i="1"/>
  <c r="AD121" i="1"/>
  <c r="AA140" i="1"/>
  <c r="AA148" i="1"/>
  <c r="AA156" i="1"/>
  <c r="AA164" i="1"/>
  <c r="AA172" i="1"/>
  <c r="AA180" i="1"/>
  <c r="AA188" i="1"/>
  <c r="AA196" i="1"/>
  <c r="AA132" i="1"/>
  <c r="AB209" i="1"/>
  <c r="AC208" i="1"/>
  <c r="AD207" i="1"/>
  <c r="AB201" i="1"/>
  <c r="AC200" i="1"/>
  <c r="AD199" i="1"/>
  <c r="AA195" i="1"/>
  <c r="AB179" i="1"/>
  <c r="AA179" i="1"/>
  <c r="AB163" i="1"/>
  <c r="AA163" i="1"/>
  <c r="AB147" i="1"/>
  <c r="AA147" i="1"/>
  <c r="AC121" i="1"/>
  <c r="AD120" i="1"/>
  <c r="AC130" i="1"/>
  <c r="AB123" i="1"/>
  <c r="AD209" i="1"/>
  <c r="AA209" i="1"/>
  <c r="AB208" i="1"/>
  <c r="AC207" i="1"/>
  <c r="AD206" i="1"/>
  <c r="AB203" i="1"/>
  <c r="AA203" i="1"/>
  <c r="AD201" i="1"/>
  <c r="AA201" i="1"/>
  <c r="AB200" i="1"/>
  <c r="AC199" i="1"/>
  <c r="AD198" i="1"/>
  <c r="AC186" i="1"/>
  <c r="AD185" i="1"/>
  <c r="AA185" i="1"/>
  <c r="AB184" i="1"/>
  <c r="AC183" i="1"/>
  <c r="AD182" i="1"/>
  <c r="AC170" i="1"/>
  <c r="AD169" i="1"/>
  <c r="AA169" i="1"/>
  <c r="AB168" i="1"/>
  <c r="AC167" i="1"/>
  <c r="AD166" i="1"/>
  <c r="AC154" i="1"/>
  <c r="AD153" i="1"/>
  <c r="AA153" i="1"/>
  <c r="AB152" i="1"/>
  <c r="AC151" i="1"/>
  <c r="AD150" i="1"/>
  <c r="AC138" i="1"/>
  <c r="AA136" i="1"/>
  <c r="AB135" i="1"/>
  <c r="AC204" i="1"/>
  <c r="AD133" i="1"/>
  <c r="AB131" i="1"/>
  <c r="AC122" i="1"/>
  <c r="AA122" i="1"/>
  <c r="AB210" i="1"/>
  <c r="AA208" i="1"/>
  <c r="AB207" i="1"/>
  <c r="AC206" i="1"/>
  <c r="AD205" i="1"/>
  <c r="AB202" i="1"/>
  <c r="AA200" i="1"/>
  <c r="AB199" i="1"/>
  <c r="AC198" i="1"/>
  <c r="AD197" i="1"/>
  <c r="AB187" i="1"/>
  <c r="AA187" i="1"/>
  <c r="AB171" i="1"/>
  <c r="AA171" i="1"/>
  <c r="AB155" i="1"/>
  <c r="AA155" i="1"/>
  <c r="AA139" i="1"/>
  <c r="AC129" i="1"/>
  <c r="AD128" i="1"/>
  <c r="AA124" i="1"/>
  <c r="AB194" i="1"/>
  <c r="AA192" i="1"/>
  <c r="AB191" i="1"/>
  <c r="AC190" i="1"/>
  <c r="AD189" i="1"/>
  <c r="AB186" i="1"/>
  <c r="AA184" i="1"/>
  <c r="AB183" i="1"/>
  <c r="AC182" i="1"/>
  <c r="AD181" i="1"/>
  <c r="AB178" i="1"/>
  <c r="AA176" i="1"/>
  <c r="AB175" i="1"/>
  <c r="AC174" i="1"/>
  <c r="AD173" i="1"/>
  <c r="AB170" i="1"/>
  <c r="AA168" i="1"/>
  <c r="AB167" i="1"/>
  <c r="AC166" i="1"/>
  <c r="AD165" i="1"/>
  <c r="AB162" i="1"/>
  <c r="AA160" i="1"/>
  <c r="AB159" i="1"/>
  <c r="AC158" i="1"/>
  <c r="AD157" i="1"/>
  <c r="AB154" i="1"/>
  <c r="AA206" i="1"/>
  <c r="AB151" i="1"/>
  <c r="AC150" i="1"/>
  <c r="AD149" i="1"/>
  <c r="AB146" i="1"/>
  <c r="AA144" i="1"/>
  <c r="AB205" i="1"/>
  <c r="AC142" i="1"/>
  <c r="AD141" i="1"/>
  <c r="AB138" i="1"/>
  <c r="AC137" i="1"/>
  <c r="AD136" i="1"/>
  <c r="AA130" i="1"/>
  <c r="AB129" i="1"/>
  <c r="AC128" i="1"/>
  <c r="AD127" i="1"/>
  <c r="AB121" i="1"/>
  <c r="AC120" i="1"/>
  <c r="AD119" i="1"/>
  <c r="AD200" i="1"/>
  <c r="AA194" i="1"/>
  <c r="AC193" i="1"/>
  <c r="AD192" i="1"/>
  <c r="AA186" i="1"/>
  <c r="AC185" i="1"/>
  <c r="AD184" i="1"/>
  <c r="AA178" i="1"/>
  <c r="AC177" i="1"/>
  <c r="AD176" i="1"/>
  <c r="AA170" i="1"/>
  <c r="AC169" i="1"/>
  <c r="AD168" i="1"/>
  <c r="AA162" i="1"/>
  <c r="AC161" i="1"/>
  <c r="AD160" i="1"/>
  <c r="AA154" i="1"/>
  <c r="AC153" i="1"/>
  <c r="AD152" i="1"/>
  <c r="AA146" i="1"/>
  <c r="AC145" i="1"/>
  <c r="AD144" i="1"/>
  <c r="AA138" i="1"/>
  <c r="AB137" i="1"/>
  <c r="AC136" i="1"/>
  <c r="AD135" i="1"/>
  <c r="AA129" i="1"/>
  <c r="AB128" i="1"/>
  <c r="AC127" i="1"/>
  <c r="AD126" i="1"/>
  <c r="AA123" i="1"/>
  <c r="AA121" i="1"/>
  <c r="AB120" i="1"/>
  <c r="AC119" i="1"/>
  <c r="AD118" i="1"/>
  <c r="AB193" i="1"/>
  <c r="AC192" i="1"/>
  <c r="AD191" i="1"/>
  <c r="AB185" i="1"/>
  <c r="AC184" i="1"/>
  <c r="AD183" i="1"/>
  <c r="AB177" i="1"/>
  <c r="AC176" i="1"/>
  <c r="AD175" i="1"/>
  <c r="AB169" i="1"/>
  <c r="AC168" i="1"/>
  <c r="AD167" i="1"/>
  <c r="AB161" i="1"/>
  <c r="AC160" i="1"/>
  <c r="AD159" i="1"/>
  <c r="AB153" i="1"/>
  <c r="AC152" i="1"/>
  <c r="AD151" i="1"/>
  <c r="AB145" i="1"/>
  <c r="AC144" i="1"/>
  <c r="AD143" i="1"/>
  <c r="AA137" i="1"/>
  <c r="AB136" i="1"/>
  <c r="AC135" i="1"/>
  <c r="AD134" i="1"/>
  <c r="AA131" i="1"/>
  <c r="AA128" i="1"/>
  <c r="AB127" i="1"/>
  <c r="AC126" i="1"/>
  <c r="AD203" i="1"/>
  <c r="AB122" i="1"/>
  <c r="AA198" i="1"/>
  <c r="AB119" i="1"/>
  <c r="AC118" i="1"/>
  <c r="AD210" i="1"/>
  <c r="AB197" i="1"/>
  <c r="AC196" i="1"/>
  <c r="AA205" i="1"/>
  <c r="AB204" i="1"/>
  <c r="AD195" i="1"/>
  <c r="AA190" i="1"/>
  <c r="AD137" i="1"/>
  <c r="AD129" i="1"/>
  <c r="AA152" i="1"/>
  <c r="AB143" i="1"/>
  <c r="AC134" i="1"/>
  <c r="AD125" i="1"/>
  <c r="AA120" i="1"/>
  <c r="AA207" i="1"/>
  <c r="AB206" i="1"/>
  <c r="AC205" i="1"/>
  <c r="AD204" i="1"/>
  <c r="AA199" i="1"/>
  <c r="AB198" i="1"/>
  <c r="AC197" i="1"/>
  <c r="AD196" i="1"/>
  <c r="AA191" i="1"/>
  <c r="AB190" i="1"/>
  <c r="AC189" i="1"/>
  <c r="AD188" i="1"/>
  <c r="AA183" i="1"/>
  <c r="AB182" i="1"/>
  <c r="AC181" i="1"/>
  <c r="AD180" i="1"/>
  <c r="AA175" i="1"/>
  <c r="AB174" i="1"/>
  <c r="AC173" i="1"/>
  <c r="AD172" i="1"/>
  <c r="AA167" i="1"/>
  <c r="AB166" i="1"/>
  <c r="AC165" i="1"/>
  <c r="AD164" i="1"/>
  <c r="AA159" i="1"/>
  <c r="AB158" i="1"/>
  <c r="AC157" i="1"/>
  <c r="AD156" i="1"/>
  <c r="AA151" i="1"/>
  <c r="AB150" i="1"/>
  <c r="AC149" i="1"/>
  <c r="AD148" i="1"/>
  <c r="AA143" i="1"/>
  <c r="AB142" i="1"/>
  <c r="AC141" i="1"/>
  <c r="AD140" i="1"/>
  <c r="AA135" i="1"/>
  <c r="AB134" i="1"/>
  <c r="AC133" i="1"/>
  <c r="AD132" i="1"/>
  <c r="AA127" i="1"/>
  <c r="AB126" i="1"/>
  <c r="AC125" i="1"/>
  <c r="AD124" i="1"/>
  <c r="AA119" i="1"/>
  <c r="AB118" i="1"/>
  <c r="AB189" i="1"/>
  <c r="AC188" i="1"/>
  <c r="AD187" i="1"/>
  <c r="AA182" i="1"/>
  <c r="AB181" i="1"/>
  <c r="AC180" i="1"/>
  <c r="AD179" i="1"/>
  <c r="AA174" i="1"/>
  <c r="AB173" i="1"/>
  <c r="AC172" i="1"/>
  <c r="AD171" i="1"/>
  <c r="AA166" i="1"/>
  <c r="AB165" i="1"/>
  <c r="AC164" i="1"/>
  <c r="AD163" i="1"/>
  <c r="AA158" i="1"/>
  <c r="AB157" i="1"/>
  <c r="AC156" i="1"/>
  <c r="AD155" i="1"/>
  <c r="AA150" i="1"/>
  <c r="AB149" i="1"/>
  <c r="AC148" i="1"/>
  <c r="AD147" i="1"/>
  <c r="AA142" i="1"/>
  <c r="AB141" i="1"/>
  <c r="AC140" i="1"/>
  <c r="AD139" i="1"/>
  <c r="AA134" i="1"/>
  <c r="AB133" i="1"/>
  <c r="AC132" i="1"/>
  <c r="AD131" i="1"/>
  <c r="AA126" i="1"/>
  <c r="AB125" i="1"/>
  <c r="AC124" i="1"/>
  <c r="AD123" i="1"/>
  <c r="AA118" i="1"/>
  <c r="AC203" i="1"/>
  <c r="AD202" i="1"/>
  <c r="AA197" i="1"/>
  <c r="AB196" i="1"/>
  <c r="AC195" i="1"/>
  <c r="AD194" i="1"/>
  <c r="AA189" i="1"/>
  <c r="AB188" i="1"/>
  <c r="AC187" i="1"/>
  <c r="AD186" i="1"/>
  <c r="AA181" i="1"/>
  <c r="AB180" i="1"/>
  <c r="AC179" i="1"/>
  <c r="AD178" i="1"/>
  <c r="AA173" i="1"/>
  <c r="AB172" i="1"/>
  <c r="AC171" i="1"/>
  <c r="AD170" i="1"/>
  <c r="AA165" i="1"/>
  <c r="AB164" i="1"/>
  <c r="AC163" i="1"/>
  <c r="AD162" i="1"/>
  <c r="AA157" i="1"/>
  <c r="AB156" i="1"/>
  <c r="AC155" i="1"/>
  <c r="AD154" i="1"/>
  <c r="AA149" i="1"/>
  <c r="AB148" i="1"/>
  <c r="AC147" i="1"/>
  <c r="AD146" i="1"/>
  <c r="AA141" i="1"/>
  <c r="AB140" i="1"/>
  <c r="AC139" i="1"/>
  <c r="AD138" i="1"/>
  <c r="AA133" i="1"/>
  <c r="AB132" i="1"/>
  <c r="AC131" i="1"/>
  <c r="AD130" i="1"/>
  <c r="AA125" i="1"/>
  <c r="AB124" i="1"/>
  <c r="AC123" i="1"/>
  <c r="AD122" i="1"/>
  <c r="I36" i="1"/>
  <c r="J36" i="1"/>
  <c r="J24" i="1"/>
  <c r="J31" i="1"/>
  <c r="I31" i="1"/>
  <c r="J51" i="1"/>
  <c r="I51" i="1"/>
  <c r="I10" i="1"/>
  <c r="J50" i="1"/>
  <c r="I50" i="1"/>
  <c r="J29" i="1"/>
  <c r="I29" i="1"/>
  <c r="I11" i="1"/>
  <c r="I34" i="1"/>
  <c r="J41" i="1"/>
  <c r="I41" i="1"/>
  <c r="J46" i="1"/>
  <c r="I46" i="1"/>
  <c r="J58" i="1"/>
  <c r="I58" i="1"/>
  <c r="I42" i="1"/>
  <c r="I17" i="1"/>
  <c r="I19" i="1"/>
  <c r="J27" i="1"/>
  <c r="I27" i="1"/>
  <c r="J35" i="1"/>
  <c r="I35" i="1"/>
  <c r="J49" i="1"/>
  <c r="I49" i="1"/>
  <c r="J54" i="1"/>
  <c r="I54" i="1"/>
  <c r="J20" i="1"/>
  <c r="I20" i="1"/>
  <c r="J26" i="1"/>
  <c r="I26" i="1"/>
  <c r="J45" i="1"/>
  <c r="I45" i="1"/>
  <c r="J57" i="1"/>
  <c r="I57" i="1"/>
  <c r="I18" i="1"/>
  <c r="J22" i="1"/>
  <c r="I22" i="1"/>
  <c r="J34" i="1"/>
  <c r="J40" i="1"/>
  <c r="I40" i="1"/>
  <c r="J48" i="1"/>
  <c r="I48" i="1"/>
  <c r="J53" i="1"/>
  <c r="I53" i="1"/>
  <c r="I13" i="1"/>
  <c r="I24" i="1"/>
  <c r="J25" i="1"/>
  <c r="I25" i="1"/>
  <c r="J30" i="1"/>
  <c r="I30" i="1"/>
  <c r="I44" i="1"/>
  <c r="J44" i="1"/>
  <c r="J56" i="1"/>
  <c r="I56" i="1"/>
  <c r="J12" i="1"/>
  <c r="I12" i="1"/>
  <c r="J21" i="1"/>
  <c r="I21" i="1"/>
  <c r="J23" i="1"/>
  <c r="I23" i="1"/>
  <c r="J33" i="1"/>
  <c r="I33" i="1"/>
  <c r="J37" i="1"/>
  <c r="I37" i="1"/>
  <c r="J43" i="1"/>
  <c r="I43" i="1"/>
  <c r="I52" i="1"/>
  <c r="J52" i="1"/>
  <c r="J100" i="1"/>
  <c r="I47" i="1"/>
  <c r="I55" i="1"/>
  <c r="I61" i="1"/>
  <c r="I62" i="1"/>
  <c r="I63" i="1"/>
  <c r="I64" i="1"/>
  <c r="I65" i="1"/>
  <c r="I66" i="1"/>
  <c r="I69" i="1"/>
  <c r="I70" i="1"/>
  <c r="I71" i="1"/>
  <c r="I72" i="1"/>
  <c r="I73" i="1"/>
  <c r="I74" i="1"/>
  <c r="I77" i="1"/>
  <c r="I78" i="1"/>
  <c r="I79" i="1"/>
  <c r="I80" i="1"/>
  <c r="I81" i="1"/>
  <c r="I82" i="1"/>
  <c r="I85" i="1"/>
  <c r="I86" i="1"/>
  <c r="I88" i="1"/>
  <c r="I89" i="1"/>
  <c r="I90" i="1"/>
  <c r="I93" i="1"/>
  <c r="I94" i="1"/>
  <c r="I59" i="1"/>
  <c r="I67" i="1"/>
  <c r="I75" i="1"/>
  <c r="I83" i="1"/>
  <c r="J84" i="1"/>
  <c r="I91" i="1"/>
  <c r="J92" i="1"/>
  <c r="I95" i="1"/>
  <c r="J102" i="1"/>
  <c r="I102" i="1"/>
  <c r="J101" i="1"/>
  <c r="I101" i="1"/>
  <c r="J103" i="1"/>
  <c r="I103" i="1"/>
  <c r="I60" i="1"/>
  <c r="I68" i="1"/>
  <c r="I76" i="1"/>
  <c r="I100" i="1"/>
  <c r="J38" i="1" l="1"/>
  <c r="I38" i="1"/>
  <c r="J32" i="1"/>
  <c r="I32" i="1"/>
  <c r="J16" i="1"/>
  <c r="I16" i="1"/>
  <c r="I28" i="1"/>
  <c r="J28" i="1"/>
  <c r="J15" i="1"/>
  <c r="I15" i="1"/>
  <c r="J97" i="1"/>
  <c r="I97" i="1"/>
  <c r="J39" i="1"/>
  <c r="I39" i="1"/>
  <c r="J98" i="1"/>
  <c r="I98" i="1"/>
  <c r="V95" i="1" l="1"/>
  <c r="X95" i="1"/>
  <c r="Y95" i="1"/>
  <c r="Z95" i="1"/>
  <c r="V96" i="1"/>
  <c r="X96" i="1"/>
  <c r="Y96" i="1"/>
  <c r="Z96" i="1"/>
  <c r="V97" i="1"/>
  <c r="X97" i="1"/>
  <c r="Y97" i="1"/>
  <c r="Z97" i="1"/>
  <c r="V98" i="1"/>
  <c r="X98" i="1"/>
  <c r="Y98" i="1"/>
  <c r="Z98" i="1"/>
  <c r="V99" i="1"/>
  <c r="X99" i="1"/>
  <c r="Y99" i="1"/>
  <c r="V100" i="1"/>
  <c r="X100" i="1"/>
  <c r="Y100" i="1"/>
  <c r="Z100" i="1"/>
  <c r="V101" i="1"/>
  <c r="X101" i="1"/>
  <c r="Y101" i="1"/>
  <c r="Z101" i="1"/>
  <c r="V102" i="1"/>
  <c r="X102" i="1"/>
  <c r="Y102" i="1"/>
  <c r="Z102" i="1"/>
  <c r="V103" i="1"/>
  <c r="X103" i="1"/>
  <c r="Y103" i="1"/>
  <c r="Z103" i="1"/>
  <c r="V92" i="1" l="1"/>
  <c r="Y92" i="1"/>
  <c r="Y93" i="1"/>
  <c r="V93" i="1"/>
  <c r="X94" i="1"/>
  <c r="V94" i="1"/>
  <c r="Z92" i="1"/>
  <c r="Z93" i="1"/>
  <c r="Z94" i="1"/>
  <c r="Y94" i="1"/>
  <c r="X92" i="1" l="1"/>
  <c r="X93" i="1"/>
  <c r="V16" i="1" l="1"/>
  <c r="X24" i="1" l="1"/>
  <c r="X10" i="1" l="1"/>
  <c r="Z90" i="1" l="1"/>
  <c r="Z91" i="1"/>
  <c r="V91" i="1"/>
  <c r="Y90" i="1"/>
  <c r="V90" i="1"/>
  <c r="X90" i="1"/>
  <c r="Y91" i="1"/>
  <c r="X91" i="1" l="1"/>
  <c r="V59" i="1" l="1"/>
  <c r="V89" i="1"/>
  <c r="V82" i="1"/>
  <c r="V75" i="1"/>
  <c r="V73" i="1"/>
  <c r="V70" i="1"/>
  <c r="V68" i="1"/>
  <c r="V66" i="1"/>
  <c r="V65" i="1"/>
  <c r="V61" i="1"/>
  <c r="V58" i="1"/>
  <c r="V54" i="1"/>
  <c r="V48" i="1"/>
  <c r="V47" i="1"/>
  <c r="V36" i="1"/>
  <c r="V43" i="1" l="1"/>
  <c r="V28" i="1"/>
  <c r="V67" i="1"/>
  <c r="V83" i="1"/>
  <c r="V55" i="1"/>
  <c r="V24" i="1"/>
  <c r="V30" i="1"/>
  <c r="V33" i="1"/>
  <c r="V57" i="1"/>
  <c r="V23" i="1"/>
  <c r="V34" i="1"/>
  <c r="V37" i="1"/>
  <c r="V42" i="1"/>
  <c r="V52" i="1"/>
  <c r="V62" i="1"/>
  <c r="V72" i="1"/>
  <c r="V77" i="1"/>
  <c r="V85" i="1"/>
  <c r="V11" i="1"/>
  <c r="V14" i="1"/>
  <c r="V15" i="1"/>
  <c r="V27" i="1"/>
  <c r="V31" i="1"/>
  <c r="V38" i="1"/>
  <c r="V53" i="1"/>
  <c r="V69" i="1"/>
  <c r="V74" i="1"/>
  <c r="V76" i="1"/>
  <c r="V81" i="1"/>
  <c r="V84" i="1"/>
  <c r="V86" i="1"/>
  <c r="V12" i="1"/>
  <c r="V17" i="1"/>
  <c r="V19" i="1"/>
  <c r="V25" i="1"/>
  <c r="V29" i="1"/>
  <c r="V35" i="1"/>
  <c r="V41" i="1"/>
  <c r="V44" i="1"/>
  <c r="V45" i="1"/>
  <c r="V50" i="1"/>
  <c r="V64" i="1"/>
  <c r="V78" i="1"/>
  <c r="V80" i="1"/>
  <c r="V87" i="1"/>
  <c r="V71" i="1"/>
  <c r="V40" i="1"/>
  <c r="V22" i="1"/>
  <c r="V39" i="1"/>
  <c r="V49" i="1"/>
  <c r="V88" i="1"/>
  <c r="V51" i="1"/>
  <c r="V20" i="1"/>
  <c r="V18" i="1"/>
  <c r="V26" i="1"/>
  <c r="V13" i="1"/>
  <c r="V56" i="1"/>
  <c r="V79" i="1"/>
  <c r="V63" i="1"/>
  <c r="V32" i="1"/>
  <c r="V46" i="1"/>
  <c r="V60" i="1"/>
  <c r="V21" i="1"/>
  <c r="Y82" i="1" l="1"/>
  <c r="Y54" i="1"/>
  <c r="Y46" i="1"/>
  <c r="Y35" i="1"/>
  <c r="Y19" i="1"/>
  <c r="Y14" i="1"/>
  <c r="Y42" i="1" l="1"/>
  <c r="Y38" i="1"/>
  <c r="Y45" i="1"/>
  <c r="Y74" i="1"/>
  <c r="Y27" i="1"/>
  <c r="Y15" i="1"/>
  <c r="Y62" i="1"/>
  <c r="Y31" i="1"/>
  <c r="Y12" i="1"/>
  <c r="Y61" i="1"/>
  <c r="Y11" i="1"/>
  <c r="Y71" i="1"/>
  <c r="Y83" i="1"/>
  <c r="Y87" i="1"/>
  <c r="Y10" i="1"/>
  <c r="Y26" i="1"/>
  <c r="Y30" i="1"/>
  <c r="Y49" i="1"/>
  <c r="Y53" i="1"/>
  <c r="Y63" i="1"/>
  <c r="Y66" i="1"/>
  <c r="Y70" i="1"/>
  <c r="Y75" i="1"/>
  <c r="Y78" i="1"/>
  <c r="Y89" i="1"/>
  <c r="Y86" i="1"/>
  <c r="Y39" i="1"/>
  <c r="Y23" i="1"/>
  <c r="Y18" i="1"/>
  <c r="Y22" i="1"/>
  <c r="Y34" i="1"/>
  <c r="Y41" i="1"/>
  <c r="Y57" i="1"/>
  <c r="Y79" i="1"/>
  <c r="Y16" i="1"/>
  <c r="Y13" i="1"/>
  <c r="Y21" i="1"/>
  <c r="Y29" i="1"/>
  <c r="Y37" i="1"/>
  <c r="Y44" i="1"/>
  <c r="Y58" i="1"/>
  <c r="Y67" i="1"/>
  <c r="Y69" i="1"/>
  <c r="Y17" i="1"/>
  <c r="Y25" i="1"/>
  <c r="Y33" i="1"/>
  <c r="Y50" i="1"/>
  <c r="Y77" i="1"/>
  <c r="Y85" i="1"/>
  <c r="Y48" i="1"/>
  <c r="Y52" i="1"/>
  <c r="Y56" i="1"/>
  <c r="Y60" i="1"/>
  <c r="Y65" i="1"/>
  <c r="Y20" i="1"/>
  <c r="Y24" i="1"/>
  <c r="Y28" i="1"/>
  <c r="Y32" i="1"/>
  <c r="Y36" i="1"/>
  <c r="Y40" i="1"/>
  <c r="Y43" i="1"/>
  <c r="Y47" i="1"/>
  <c r="Y51" i="1"/>
  <c r="Y55" i="1"/>
  <c r="Y59" i="1"/>
  <c r="Y73" i="1"/>
  <c r="Y81" i="1"/>
  <c r="Y64" i="1"/>
  <c r="Y68" i="1"/>
  <c r="Y72" i="1"/>
  <c r="Y76" i="1"/>
  <c r="Y80" i="1"/>
  <c r="Y84" i="1"/>
  <c r="Y88" i="1"/>
  <c r="AC116" i="1" l="1"/>
  <c r="AC114" i="1"/>
  <c r="AC117" i="1"/>
  <c r="AC115" i="1"/>
  <c r="AC113" i="1"/>
  <c r="AC81" i="1"/>
  <c r="AC109" i="1"/>
  <c r="AC112" i="1"/>
  <c r="AC111" i="1"/>
  <c r="AC110" i="1"/>
  <c r="AC76" i="1"/>
  <c r="AC84" i="1"/>
  <c r="AC46" i="1"/>
  <c r="AC68" i="1"/>
  <c r="AC88" i="1"/>
  <c r="AC72" i="1"/>
  <c r="AC73" i="1"/>
  <c r="AC47" i="1"/>
  <c r="AC32" i="1"/>
  <c r="AC65" i="1"/>
  <c r="AC48" i="1"/>
  <c r="AC33" i="1"/>
  <c r="AC67" i="1"/>
  <c r="AC29" i="1"/>
  <c r="AC79" i="1"/>
  <c r="AC22" i="1"/>
  <c r="AC86" i="1"/>
  <c r="AC70" i="1"/>
  <c r="AC49" i="1"/>
  <c r="AC87" i="1"/>
  <c r="AC61" i="1"/>
  <c r="AC15" i="1"/>
  <c r="AC38" i="1"/>
  <c r="AC14" i="1"/>
  <c r="AC59" i="1"/>
  <c r="AC28" i="1"/>
  <c r="AC60" i="1"/>
  <c r="AC85" i="1"/>
  <c r="AC25" i="1"/>
  <c r="AC58" i="1"/>
  <c r="AC21" i="1"/>
  <c r="AC57" i="1"/>
  <c r="AC18" i="1"/>
  <c r="AC89" i="1"/>
  <c r="AC66" i="1"/>
  <c r="AC30" i="1"/>
  <c r="AC83" i="1"/>
  <c r="AC12" i="1"/>
  <c r="AC27" i="1"/>
  <c r="AC42" i="1"/>
  <c r="AC54" i="1"/>
  <c r="AC43" i="1"/>
  <c r="AC80" i="1"/>
  <c r="AC64" i="1"/>
  <c r="AC55" i="1"/>
  <c r="AC40" i="1"/>
  <c r="AC24" i="1"/>
  <c r="AC56" i="1"/>
  <c r="AC77" i="1"/>
  <c r="AC17" i="1"/>
  <c r="AC44" i="1"/>
  <c r="AC13" i="1"/>
  <c r="AC41" i="1"/>
  <c r="AC23" i="1"/>
  <c r="AC78" i="1"/>
  <c r="AC63" i="1"/>
  <c r="AC26" i="1"/>
  <c r="AC71" i="1"/>
  <c r="AC31" i="1"/>
  <c r="AC74" i="1"/>
  <c r="AC82" i="1"/>
  <c r="AC51" i="1"/>
  <c r="AC36" i="1"/>
  <c r="AC20" i="1"/>
  <c r="AC52" i="1"/>
  <c r="AC50" i="1"/>
  <c r="AC69" i="1"/>
  <c r="AC37" i="1"/>
  <c r="AC16" i="1"/>
  <c r="AC34" i="1"/>
  <c r="AC39" i="1"/>
  <c r="AC75" i="1"/>
  <c r="AC53" i="1"/>
  <c r="AC10" i="1"/>
  <c r="AC106" i="1"/>
  <c r="AC105" i="1"/>
  <c r="AC107" i="1"/>
  <c r="AC108" i="1"/>
  <c r="AC104" i="1"/>
  <c r="AC98" i="1"/>
  <c r="AC103" i="1"/>
  <c r="AC97" i="1"/>
  <c r="AC102" i="1"/>
  <c r="AC96" i="1"/>
  <c r="AC101" i="1"/>
  <c r="AC99" i="1"/>
  <c r="AC95" i="1"/>
  <c r="AC100" i="1"/>
  <c r="AC94" i="1"/>
  <c r="AC92" i="1"/>
  <c r="AC93" i="1"/>
  <c r="AC91" i="1"/>
  <c r="AC90" i="1"/>
  <c r="AC11" i="1"/>
  <c r="AC62" i="1"/>
  <c r="AC45" i="1"/>
  <c r="AC19" i="1"/>
  <c r="AC35" i="1"/>
  <c r="V10" i="1"/>
  <c r="X67" i="1" l="1"/>
  <c r="X44" i="1"/>
  <c r="X19" i="1"/>
  <c r="X15" i="1"/>
  <c r="X52" i="1"/>
  <c r="X11" i="1"/>
  <c r="X68" i="1"/>
  <c r="X27" i="1"/>
  <c r="X23" i="1"/>
  <c r="X71" i="1"/>
  <c r="X83" i="1"/>
  <c r="X79" i="1"/>
  <c r="X75" i="1"/>
  <c r="X87" i="1"/>
  <c r="X55" i="1"/>
  <c r="X29" i="1"/>
  <c r="X33" i="1"/>
  <c r="X51" i="1"/>
  <c r="Z47" i="1"/>
  <c r="Z52" i="1"/>
  <c r="Z12" i="1"/>
  <c r="Z16" i="1"/>
  <c r="Z28" i="1"/>
  <c r="Z30" i="1"/>
  <c r="Z34" i="1"/>
  <c r="Z38" i="1"/>
  <c r="Z41" i="1"/>
  <c r="Z45" i="1"/>
  <c r="X63" i="1"/>
  <c r="Z49" i="1"/>
  <c r="Z48" i="1"/>
  <c r="Z56" i="1"/>
  <c r="Z67" i="1"/>
  <c r="Z75" i="1"/>
  <c r="Z70" i="1"/>
  <c r="Z78" i="1"/>
  <c r="X81" i="1"/>
  <c r="Z19" i="1"/>
  <c r="Z60" i="1"/>
  <c r="Z82" i="1"/>
  <c r="X31" i="1"/>
  <c r="Z24" i="1"/>
  <c r="Z36" i="1"/>
  <c r="Z29" i="1"/>
  <c r="Z62" i="1"/>
  <c r="Z51" i="1"/>
  <c r="Z61" i="1"/>
  <c r="Z55" i="1"/>
  <c r="Z77" i="1"/>
  <c r="Z11" i="1"/>
  <c r="Z13" i="1"/>
  <c r="Z14" i="1"/>
  <c r="Z15" i="1"/>
  <c r="Z17" i="1"/>
  <c r="Z18" i="1"/>
  <c r="Z20" i="1"/>
  <c r="Z21" i="1"/>
  <c r="Z22" i="1"/>
  <c r="Z23" i="1"/>
  <c r="Z25" i="1"/>
  <c r="Z26" i="1"/>
  <c r="Z27" i="1"/>
  <c r="Z31" i="1"/>
  <c r="Z32" i="1"/>
  <c r="Z33" i="1"/>
  <c r="X35" i="1"/>
  <c r="Z35" i="1"/>
  <c r="X37" i="1"/>
  <c r="Z37" i="1"/>
  <c r="X39" i="1"/>
  <c r="Z39" i="1"/>
  <c r="Z40" i="1"/>
  <c r="X42" i="1"/>
  <c r="Z42" i="1"/>
  <c r="Z43" i="1"/>
  <c r="Z44" i="1"/>
  <c r="X46" i="1"/>
  <c r="Z46" i="1"/>
  <c r="X50" i="1"/>
  <c r="Z50" i="1"/>
  <c r="Z53" i="1"/>
  <c r="Z54" i="1"/>
  <c r="Z57" i="1"/>
  <c r="Z58" i="1"/>
  <c r="X59" i="1"/>
  <c r="Z59" i="1"/>
  <c r="X60" i="1"/>
  <c r="X61" i="1"/>
  <c r="Z63" i="1"/>
  <c r="Z64" i="1"/>
  <c r="Z65" i="1"/>
  <c r="Z66" i="1"/>
  <c r="Z68" i="1"/>
  <c r="Z69" i="1"/>
  <c r="X70" i="1"/>
  <c r="Z71" i="1"/>
  <c r="Z72" i="1"/>
  <c r="Z73" i="1"/>
  <c r="X74" i="1"/>
  <c r="Z74" i="1"/>
  <c r="Z76" i="1"/>
  <c r="X78" i="1"/>
  <c r="Z79" i="1"/>
  <c r="Z80" i="1"/>
  <c r="Z81" i="1"/>
  <c r="X82" i="1"/>
  <c r="Z83" i="1"/>
  <c r="Z84" i="1"/>
  <c r="Z85" i="1"/>
  <c r="X86" i="1"/>
  <c r="Z86" i="1"/>
  <c r="Z87" i="1"/>
  <c r="Z88" i="1"/>
  <c r="X89" i="1"/>
  <c r="Z89" i="1"/>
  <c r="X85" i="1" l="1"/>
  <c r="X73" i="1"/>
  <c r="X65" i="1"/>
  <c r="X43" i="1"/>
  <c r="X36" i="1"/>
  <c r="X28" i="1"/>
  <c r="X20" i="1"/>
  <c r="X12" i="1"/>
  <c r="X77" i="1"/>
  <c r="X69" i="1"/>
  <c r="X64" i="1"/>
  <c r="X56" i="1"/>
  <c r="X48" i="1"/>
  <c r="X72" i="1"/>
  <c r="X88" i="1"/>
  <c r="X38" i="1"/>
  <c r="X14" i="1"/>
  <c r="X58" i="1"/>
  <c r="X25" i="1"/>
  <c r="X80" i="1"/>
  <c r="X84" i="1"/>
  <c r="X54" i="1"/>
  <c r="X41" i="1"/>
  <c r="X53" i="1"/>
  <c r="X30" i="1"/>
  <c r="X21" i="1"/>
  <c r="X16" i="1"/>
  <c r="X34" i="1"/>
  <c r="X49" i="1"/>
  <c r="X26" i="1"/>
  <c r="X66" i="1"/>
  <c r="X17" i="1"/>
  <c r="X47" i="1"/>
  <c r="X76" i="1"/>
  <c r="X22" i="1"/>
  <c r="X45" i="1"/>
  <c r="X18" i="1"/>
  <c r="X40" i="1"/>
  <c r="X32" i="1"/>
  <c r="X13" i="1"/>
  <c r="AB115" i="1" s="1"/>
  <c r="X62" i="1"/>
  <c r="X57" i="1"/>
  <c r="Z10" i="1"/>
  <c r="R9" i="1"/>
  <c r="D1" i="1"/>
  <c r="AB114" i="1" l="1"/>
  <c r="AB117" i="1"/>
  <c r="AD113" i="1"/>
  <c r="AD115" i="1"/>
  <c r="AD114" i="1"/>
  <c r="AD117" i="1"/>
  <c r="AD116" i="1"/>
  <c r="AB116" i="1"/>
  <c r="AB113" i="1"/>
  <c r="AB62" i="1"/>
  <c r="AB18" i="1"/>
  <c r="AB109" i="1"/>
  <c r="AB112" i="1"/>
  <c r="AD81" i="1"/>
  <c r="AD109" i="1"/>
  <c r="AD112" i="1"/>
  <c r="AD111" i="1"/>
  <c r="AD110" i="1"/>
  <c r="AB100" i="1"/>
  <c r="AB110" i="1"/>
  <c r="AB111" i="1"/>
  <c r="AB37" i="1"/>
  <c r="AB14" i="1"/>
  <c r="AB48" i="1"/>
  <c r="AB77" i="1"/>
  <c r="AB17" i="1"/>
  <c r="AB80" i="1"/>
  <c r="AB57" i="1"/>
  <c r="AB40" i="1"/>
  <c r="AB76" i="1"/>
  <c r="AB26" i="1"/>
  <c r="AB21" i="1"/>
  <c r="AB54" i="1"/>
  <c r="AB58" i="1"/>
  <c r="AB72" i="1"/>
  <c r="AB69" i="1"/>
  <c r="AB28" i="1"/>
  <c r="AB73" i="1"/>
  <c r="AB23" i="1"/>
  <c r="AD34" i="1"/>
  <c r="AB31" i="1"/>
  <c r="AD21" i="1"/>
  <c r="AB42" i="1"/>
  <c r="AD63" i="1"/>
  <c r="AB44" i="1"/>
  <c r="AB99" i="1"/>
  <c r="AB98" i="1"/>
  <c r="AB94" i="1"/>
  <c r="AB95" i="1"/>
  <c r="AB11" i="1"/>
  <c r="AD16" i="1"/>
  <c r="AD19" i="1"/>
  <c r="AD17" i="1"/>
  <c r="AB39" i="1"/>
  <c r="AD59" i="1"/>
  <c r="AB78" i="1"/>
  <c r="AB55" i="1"/>
  <c r="AD48" i="1"/>
  <c r="AD61" i="1"/>
  <c r="AD31" i="1"/>
  <c r="AB50" i="1"/>
  <c r="AB70" i="1"/>
  <c r="AD86" i="1"/>
  <c r="AB89" i="1"/>
  <c r="AB29" i="1"/>
  <c r="AD56" i="1"/>
  <c r="AD55" i="1"/>
  <c r="AD32" i="1"/>
  <c r="AD50" i="1"/>
  <c r="AD71" i="1"/>
  <c r="AD87" i="1"/>
  <c r="AB47" i="1"/>
  <c r="AB30" i="1"/>
  <c r="AB36" i="1"/>
  <c r="AB85" i="1"/>
  <c r="AB75" i="1"/>
  <c r="AB63" i="1"/>
  <c r="AD62" i="1"/>
  <c r="AD26" i="1"/>
  <c r="AB46" i="1"/>
  <c r="AD68" i="1"/>
  <c r="AB91" i="1"/>
  <c r="AB104" i="1"/>
  <c r="AB103" i="1"/>
  <c r="AB101" i="1"/>
  <c r="AB97" i="1"/>
  <c r="AB108" i="1"/>
  <c r="AB71" i="1"/>
  <c r="AD38" i="1"/>
  <c r="AD24" i="1"/>
  <c r="AD22" i="1"/>
  <c r="AD42" i="1"/>
  <c r="AD64" i="1"/>
  <c r="AB19" i="1"/>
  <c r="AD47" i="1"/>
  <c r="AD70" i="1"/>
  <c r="AD13" i="1"/>
  <c r="AD35" i="1"/>
  <c r="AD57" i="1"/>
  <c r="AB74" i="1"/>
  <c r="AD89" i="1"/>
  <c r="AB15" i="1"/>
  <c r="AD52" i="1"/>
  <c r="AD78" i="1"/>
  <c r="AD14" i="1"/>
  <c r="AD58" i="1"/>
  <c r="AD74" i="1"/>
  <c r="AD72" i="1"/>
  <c r="AB49" i="1"/>
  <c r="AB84" i="1"/>
  <c r="AB45" i="1"/>
  <c r="AB53" i="1"/>
  <c r="AB56" i="1"/>
  <c r="AB12" i="1"/>
  <c r="AB43" i="1"/>
  <c r="AB67" i="1"/>
  <c r="AB33" i="1"/>
  <c r="AD67" i="1"/>
  <c r="AD77" i="1"/>
  <c r="AD33" i="1"/>
  <c r="AD53" i="1"/>
  <c r="AD76" i="1"/>
  <c r="AB90" i="1"/>
  <c r="AB107" i="1"/>
  <c r="AB102" i="1"/>
  <c r="AB24" i="1"/>
  <c r="AB105" i="1"/>
  <c r="AB87" i="1"/>
  <c r="AD49" i="1"/>
  <c r="AD51" i="1"/>
  <c r="AD27" i="1"/>
  <c r="AD46" i="1"/>
  <c r="AD69" i="1"/>
  <c r="AB68" i="1"/>
  <c r="AD28" i="1"/>
  <c r="AD60" i="1"/>
  <c r="AD18" i="1"/>
  <c r="AD39" i="1"/>
  <c r="AB60" i="1"/>
  <c r="AD79" i="1"/>
  <c r="AD85" i="1"/>
  <c r="AB27" i="1"/>
  <c r="AD30" i="1"/>
  <c r="AD82" i="1"/>
  <c r="AD20" i="1"/>
  <c r="AD40" i="1"/>
  <c r="AB61" i="1"/>
  <c r="AD80" i="1"/>
  <c r="AB13" i="1"/>
  <c r="AB34" i="1"/>
  <c r="AB38" i="1"/>
  <c r="AD10" i="1"/>
  <c r="AD106" i="1"/>
  <c r="AD99" i="1"/>
  <c r="AD105" i="1"/>
  <c r="AD107" i="1"/>
  <c r="AD108" i="1"/>
  <c r="AD104" i="1"/>
  <c r="AD102" i="1"/>
  <c r="AD98" i="1"/>
  <c r="AD101" i="1"/>
  <c r="AD95" i="1"/>
  <c r="AD100" i="1"/>
  <c r="AD97" i="1"/>
  <c r="AD103" i="1"/>
  <c r="AD96" i="1"/>
  <c r="AD92" i="1"/>
  <c r="AD93" i="1"/>
  <c r="AD94" i="1"/>
  <c r="AD91" i="1"/>
  <c r="AD90" i="1"/>
  <c r="AB32" i="1"/>
  <c r="AB22" i="1"/>
  <c r="AB66" i="1"/>
  <c r="AB16" i="1"/>
  <c r="AB41" i="1"/>
  <c r="AB25" i="1"/>
  <c r="AB88" i="1"/>
  <c r="AB64" i="1"/>
  <c r="AB20" i="1"/>
  <c r="AB65" i="1"/>
  <c r="AB52" i="1"/>
  <c r="AD12" i="1"/>
  <c r="AB81" i="1"/>
  <c r="AD15" i="1"/>
  <c r="AD37" i="1"/>
  <c r="AB59" i="1"/>
  <c r="AD88" i="1"/>
  <c r="AB93" i="1"/>
  <c r="AB92" i="1"/>
  <c r="AB106" i="1"/>
  <c r="AB96" i="1"/>
  <c r="AB10" i="1"/>
  <c r="AB51" i="1"/>
  <c r="AD75" i="1"/>
  <c r="AD11" i="1"/>
  <c r="AB35" i="1"/>
  <c r="AD54" i="1"/>
  <c r="AD73" i="1"/>
  <c r="AB83" i="1"/>
  <c r="AD41" i="1"/>
  <c r="AD36" i="1"/>
  <c r="AD23" i="1"/>
  <c r="AD43" i="1"/>
  <c r="AD65" i="1"/>
  <c r="AD83" i="1"/>
  <c r="AB82" i="1"/>
  <c r="AB79" i="1"/>
  <c r="AD45" i="1"/>
  <c r="AD29" i="1"/>
  <c r="AD25" i="1"/>
  <c r="AD44" i="1"/>
  <c r="AD66" i="1"/>
  <c r="AD84" i="1"/>
  <c r="AB86" i="1"/>
  <c r="Q9" i="1"/>
  <c r="AM13" i="1" l="1"/>
  <c r="AM17" i="1"/>
  <c r="AM14" i="1"/>
  <c r="AM18" i="1"/>
  <c r="AM15" i="1"/>
  <c r="AM10" i="1"/>
  <c r="AM16" i="1"/>
  <c r="AM12" i="1"/>
  <c r="AM11" i="1"/>
  <c r="AM19" i="1"/>
  <c r="AJ10" i="1"/>
  <c r="AI10" i="1"/>
  <c r="AQ10" i="1" s="1"/>
  <c r="AJ11" i="1" l="1"/>
  <c r="AR11" i="1" s="1"/>
  <c r="AR10" i="1"/>
  <c r="AI11" i="1"/>
  <c r="AQ11" i="1" s="1"/>
  <c r="AJ12" i="1" l="1"/>
  <c r="AR12" i="1" s="1"/>
  <c r="AH10" i="1"/>
  <c r="AO10" i="1" s="1"/>
  <c r="AI12" i="1"/>
  <c r="AQ12" i="1" s="1"/>
  <c r="AJ13" i="1" l="1"/>
  <c r="AR13" i="1" s="1"/>
  <c r="AH11" i="1"/>
  <c r="AO11" i="1" s="1"/>
  <c r="AI13" i="1"/>
  <c r="AQ13" i="1" s="1"/>
  <c r="AJ14" i="1" l="1"/>
  <c r="AR14" i="1" s="1"/>
  <c r="AH12" i="1"/>
  <c r="AO12" i="1" s="1"/>
  <c r="AI14" i="1"/>
  <c r="AQ14" i="1" s="1"/>
  <c r="AJ15" i="1" l="1"/>
  <c r="AR15" i="1" s="1"/>
  <c r="AH13" i="1"/>
  <c r="AO13" i="1" s="1"/>
  <c r="AI15" i="1"/>
  <c r="AQ15" i="1" s="1"/>
  <c r="AJ16" i="1" l="1"/>
  <c r="AR16" i="1" s="1"/>
  <c r="AH14" i="1"/>
  <c r="AO14" i="1" s="1"/>
  <c r="AI16" i="1"/>
  <c r="AQ16" i="1" s="1"/>
  <c r="AJ17" i="1" l="1"/>
  <c r="AR17" i="1" s="1"/>
  <c r="AH15" i="1"/>
  <c r="AO15" i="1" s="1"/>
  <c r="AI17" i="1"/>
  <c r="AQ17" i="1" s="1"/>
  <c r="AJ18" i="1" l="1"/>
  <c r="AR18" i="1" s="1"/>
  <c r="AH16" i="1"/>
  <c r="AO16" i="1" s="1"/>
  <c r="AJ19" i="1"/>
  <c r="AR19" i="1" s="1"/>
  <c r="AI18" i="1"/>
  <c r="AQ18" i="1" s="1"/>
  <c r="AH17" i="1" l="1"/>
  <c r="AO17" i="1" s="1"/>
  <c r="AI19" i="1"/>
  <c r="AQ19" i="1" s="1"/>
  <c r="AH18" i="1" l="1"/>
  <c r="AO18" i="1" s="1"/>
  <c r="AH19" i="1" l="1"/>
  <c r="AO19" i="1" s="1"/>
  <c r="W10" i="1"/>
  <c r="W35" i="1"/>
  <c r="W38" i="1"/>
  <c r="W62" i="1"/>
  <c r="W103" i="1"/>
  <c r="W24" i="1"/>
  <c r="W77" i="1"/>
  <c r="W54" i="1"/>
  <c r="W76" i="1"/>
  <c r="W50" i="1"/>
  <c r="W75" i="1"/>
  <c r="W53" i="1"/>
  <c r="W67" i="1"/>
  <c r="W84" i="1"/>
  <c r="W78" i="1"/>
  <c r="W61" i="1"/>
  <c r="W43" i="1"/>
  <c r="W71" i="1"/>
  <c r="W96" i="1"/>
  <c r="W60" i="1"/>
  <c r="W32" i="1"/>
  <c r="W68" i="1"/>
  <c r="W91" i="1"/>
  <c r="W47" i="1"/>
  <c r="W18" i="1"/>
  <c r="W69" i="1"/>
  <c r="W26" i="1"/>
  <c r="W25" i="1"/>
  <c r="W31" i="1"/>
  <c r="W28" i="1"/>
  <c r="W34" i="1"/>
  <c r="W89" i="1"/>
  <c r="W33" i="1"/>
  <c r="W85" i="1"/>
  <c r="W36" i="1"/>
  <c r="W41" i="1"/>
  <c r="W14" i="1"/>
  <c r="W97" i="1"/>
  <c r="W98" i="1"/>
  <c r="W83" i="1"/>
  <c r="W63" i="1"/>
  <c r="W99" i="1"/>
  <c r="W70" i="1"/>
  <c r="W20" i="1"/>
  <c r="W59" i="1"/>
  <c r="W51" i="1"/>
  <c r="W23" i="1"/>
  <c r="W57" i="1"/>
  <c r="W79" i="1"/>
  <c r="W93" i="1"/>
  <c r="W100" i="1"/>
  <c r="W15" i="1"/>
  <c r="W17" i="1"/>
  <c r="W56" i="1"/>
  <c r="W46" i="1"/>
  <c r="W49" i="1"/>
  <c r="W48" i="1"/>
  <c r="W87" i="1"/>
  <c r="W72" i="1"/>
  <c r="W66" i="1"/>
  <c r="W13" i="1"/>
  <c r="W65" i="1"/>
  <c r="W82" i="1"/>
  <c r="W64" i="1"/>
  <c r="W39" i="1"/>
  <c r="W21" i="1"/>
  <c r="W73" i="1"/>
  <c r="W11" i="1"/>
  <c r="W94" i="1"/>
  <c r="W95" i="1"/>
  <c r="W30" i="1"/>
  <c r="W86" i="1"/>
  <c r="W29" i="1"/>
  <c r="W81" i="1"/>
  <c r="W55" i="1"/>
  <c r="W80" i="1"/>
  <c r="W58" i="1"/>
  <c r="W37" i="1"/>
  <c r="W27" i="1"/>
  <c r="W12" i="1"/>
  <c r="W92" i="1"/>
  <c r="W102" i="1"/>
  <c r="W45" i="1"/>
  <c r="W40" i="1"/>
  <c r="W44" i="1"/>
  <c r="W19" i="1"/>
  <c r="W16" i="1"/>
  <c r="W22" i="1"/>
  <c r="W74" i="1"/>
  <c r="W52" i="1"/>
  <c r="W42" i="1"/>
  <c r="W90" i="1"/>
  <c r="W88" i="1"/>
  <c r="W101" i="1"/>
  <c r="AA42" i="1" l="1"/>
  <c r="AA115" i="1"/>
  <c r="AA117" i="1"/>
  <c r="AA116" i="1"/>
  <c r="AA114" i="1"/>
  <c r="AA113" i="1"/>
  <c r="AA16" i="1"/>
  <c r="AA45" i="1"/>
  <c r="AA112" i="1"/>
  <c r="AA111" i="1"/>
  <c r="AA109" i="1"/>
  <c r="AA110" i="1"/>
  <c r="AA55" i="1"/>
  <c r="AA73" i="1"/>
  <c r="AA100" i="1"/>
  <c r="AA98" i="1"/>
  <c r="AA34" i="1"/>
  <c r="AA96" i="1"/>
  <c r="AA75" i="1"/>
  <c r="AA77" i="1"/>
  <c r="AA38" i="1"/>
  <c r="AA101" i="1"/>
  <c r="AA52" i="1"/>
  <c r="AA19" i="1"/>
  <c r="AA102" i="1"/>
  <c r="AA37" i="1"/>
  <c r="AA81" i="1"/>
  <c r="AA95" i="1"/>
  <c r="AA21" i="1"/>
  <c r="AA65" i="1"/>
  <c r="AA87" i="1"/>
  <c r="AA56" i="1"/>
  <c r="AA93" i="1"/>
  <c r="AA51" i="1"/>
  <c r="AA99" i="1"/>
  <c r="AA97" i="1"/>
  <c r="AA85" i="1"/>
  <c r="AA28" i="1"/>
  <c r="AA69" i="1"/>
  <c r="AA68" i="1"/>
  <c r="AA71" i="1"/>
  <c r="AA84" i="1"/>
  <c r="AA50" i="1"/>
  <c r="AA24" i="1"/>
  <c r="AA35" i="1"/>
  <c r="AA30" i="1"/>
  <c r="AA72" i="1"/>
  <c r="AA23" i="1"/>
  <c r="AA91" i="1"/>
  <c r="AA88" i="1"/>
  <c r="AA92" i="1"/>
  <c r="AA29" i="1"/>
  <c r="AA94" i="1"/>
  <c r="AA39" i="1"/>
  <c r="AA13" i="1"/>
  <c r="AA48" i="1"/>
  <c r="AA17" i="1"/>
  <c r="AA79" i="1"/>
  <c r="AA59" i="1"/>
  <c r="AA63" i="1"/>
  <c r="AA14" i="1"/>
  <c r="AA33" i="1"/>
  <c r="AA31" i="1"/>
  <c r="AA18" i="1"/>
  <c r="AA32" i="1"/>
  <c r="AA43" i="1"/>
  <c r="AA67" i="1"/>
  <c r="AA76" i="1"/>
  <c r="AA103" i="1"/>
  <c r="AA10" i="1"/>
  <c r="AA105" i="1"/>
  <c r="AA106" i="1"/>
  <c r="AA107" i="1"/>
  <c r="AA108" i="1"/>
  <c r="AA104" i="1"/>
  <c r="AA27" i="1"/>
  <c r="AA82" i="1"/>
  <c r="AA46" i="1"/>
  <c r="AA70" i="1"/>
  <c r="AA36" i="1"/>
  <c r="AA26" i="1"/>
  <c r="AA78" i="1"/>
  <c r="AA74" i="1"/>
  <c r="AA44" i="1"/>
  <c r="AA58" i="1"/>
  <c r="AA90" i="1"/>
  <c r="AA22" i="1"/>
  <c r="AA40" i="1"/>
  <c r="AA12" i="1"/>
  <c r="AA80" i="1"/>
  <c r="AA86" i="1"/>
  <c r="AA11" i="1"/>
  <c r="AA64" i="1"/>
  <c r="AA66" i="1"/>
  <c r="AA49" i="1"/>
  <c r="AA15" i="1"/>
  <c r="AA57" i="1"/>
  <c r="AA20" i="1"/>
  <c r="AA83" i="1"/>
  <c r="AA41" i="1"/>
  <c r="AA89" i="1"/>
  <c r="AA25" i="1"/>
  <c r="AA47" i="1"/>
  <c r="AA60" i="1"/>
  <c r="AA61" i="1"/>
  <c r="AA53" i="1"/>
  <c r="AA54" i="1"/>
  <c r="AA62" i="1"/>
  <c r="AF13" i="1" l="1"/>
  <c r="AF17" i="1"/>
  <c r="AF14" i="1"/>
  <c r="AF18" i="1"/>
  <c r="AF11" i="1"/>
  <c r="AF19" i="1"/>
  <c r="AF16" i="1"/>
  <c r="AF12" i="1"/>
  <c r="AF10" i="1"/>
  <c r="AF15" i="1"/>
  <c r="AG10" i="1"/>
  <c r="AK10" i="1" s="1"/>
  <c r="AG11" i="1" l="1"/>
  <c r="AK11" i="1" s="1"/>
  <c r="AG12" i="1" l="1"/>
  <c r="AK12" i="1" s="1"/>
  <c r="AG13" i="1" l="1"/>
  <c r="AK13" i="1" s="1"/>
  <c r="AG14" i="1" l="1"/>
  <c r="AK14" i="1" s="1"/>
  <c r="AG15" i="1" l="1"/>
  <c r="AK15" i="1" s="1"/>
  <c r="AG16" i="1" l="1"/>
  <c r="AK16" i="1" s="1"/>
  <c r="AG17" i="1" l="1"/>
  <c r="AK17" i="1" s="1"/>
  <c r="AG18" i="1" l="1"/>
  <c r="AK18" i="1" s="1"/>
  <c r="AG19" i="1" l="1"/>
  <c r="AK19" i="1" s="1"/>
  <c r="N10" i="1" l="1" a="1"/>
  <c r="N19" i="1" s="1"/>
  <c r="P19" i="1" l="1"/>
  <c r="R19" i="1"/>
  <c r="Q19" i="1" s="1"/>
  <c r="N17" i="1"/>
  <c r="P17" i="1" s="1"/>
  <c r="N14" i="1"/>
  <c r="N16" i="1"/>
  <c r="N12" i="1"/>
  <c r="N10" i="1"/>
  <c r="N13" i="1"/>
  <c r="N18" i="1"/>
  <c r="P18" i="1" s="1"/>
  <c r="N11" i="1"/>
  <c r="N15" i="1"/>
  <c r="P13" i="1" l="1"/>
  <c r="R13" i="1"/>
  <c r="Q13" i="1" s="1"/>
  <c r="P12" i="1"/>
  <c r="R12" i="1"/>
  <c r="Q12" i="1" s="1"/>
  <c r="R18" i="1"/>
  <c r="Q18" i="1" s="1"/>
  <c r="P16" i="1"/>
  <c r="R16" i="1"/>
  <c r="Q16" i="1" s="1"/>
  <c r="P10" i="1"/>
  <c r="R10" i="1"/>
  <c r="Q10" i="1" s="1"/>
  <c r="R17" i="1"/>
  <c r="Q17" i="1" s="1"/>
  <c r="P14" i="1"/>
  <c r="R14" i="1"/>
  <c r="Q14" i="1" s="1"/>
  <c r="P11" i="1"/>
  <c r="R11" i="1"/>
  <c r="Q11" i="1" s="1"/>
  <c r="P15" i="1"/>
  <c r="R15" i="1"/>
  <c r="Q15" i="1" s="1"/>
</calcChain>
</file>

<file path=xl/sharedStrings.xml><?xml version="1.0" encoding="utf-8"?>
<sst xmlns="http://schemas.openxmlformats.org/spreadsheetml/2006/main" count="137" uniqueCount="132">
  <si>
    <t xml:space="preserve">                Today's Price List                </t>
  </si>
  <si>
    <t>Price Band</t>
  </si>
  <si>
    <t>Liquidity</t>
  </si>
  <si>
    <t>Returns</t>
  </si>
  <si>
    <t>Year-to-Date Price Range</t>
  </si>
  <si>
    <t>Symbols</t>
  </si>
  <si>
    <t>Previous Close</t>
  </si>
  <si>
    <t>Today's High</t>
  </si>
  <si>
    <t>Today's Low</t>
  </si>
  <si>
    <t>Today's Close</t>
  </si>
  <si>
    <t>Volume Traded (Units)</t>
  </si>
  <si>
    <t>Value (NGN)</t>
  </si>
  <si>
    <t>Today's Price Change</t>
  </si>
  <si>
    <t>YTD Price Change</t>
  </si>
  <si>
    <t>High (NGN)</t>
  </si>
  <si>
    <t>Low (NGN)</t>
  </si>
  <si>
    <t>Daily</t>
  </si>
  <si>
    <t>YTD</t>
  </si>
  <si>
    <t>Top Losers YTD</t>
  </si>
  <si>
    <t>Top Losers TODAY</t>
  </si>
  <si>
    <t>Top gainers TODAY</t>
  </si>
  <si>
    <t>Top gainers YTD</t>
  </si>
  <si>
    <t>Top Vol</t>
  </si>
  <si>
    <t>Vol</t>
  </si>
  <si>
    <t>Val</t>
  </si>
  <si>
    <t>Top Value</t>
  </si>
  <si>
    <t>Daily Rank</t>
  </si>
  <si>
    <t>YTD Rank</t>
  </si>
  <si>
    <t>Vol Rank</t>
  </si>
  <si>
    <t>Val Rank</t>
  </si>
  <si>
    <t>Close Price</t>
  </si>
  <si>
    <t>Symbol</t>
  </si>
  <si>
    <t>United Capital Research</t>
  </si>
  <si>
    <t>ACCESS</t>
  </si>
  <si>
    <t>AFRIPRUD</t>
  </si>
  <si>
    <t>AIICO</t>
  </si>
  <si>
    <t>AIRTELAFRI</t>
  </si>
  <si>
    <t>ARDOVA</t>
  </si>
  <si>
    <t>BERGER</t>
  </si>
  <si>
    <t>BOCGAS</t>
  </si>
  <si>
    <t>BUACEMENT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</si>
  <si>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</si>
  <si>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</si>
  <si>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</si>
  <si>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</si>
  <si>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</si>
  <si>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</si>
  <si>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</si>
  <si>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</si>
  <si>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</si>
  <si>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</si>
  <si>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</si>
  <si>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</si>
  <si>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</si>
  <si>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</si>
  <si>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</si>
  <si>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</si>
  <si>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</si>
  <si>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</si>
  <si>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</si>
  <si>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</si>
  <si>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</si>
  <si>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</si>
  <si>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</si>
  <si>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</si>
  <si>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</si>
  <si>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</si>
  <si>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</si>
  <si>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</si>
  <si>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</si>
  <si>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</si>
  <si>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</si>
  <si>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</si>
  <si>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</si>
  <si>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MAYBAKER</t>
  </si>
  <si>
    <t>MBENEFIT</t>
  </si>
  <si>
    <t>MRS</t>
  </si>
  <si>
    <t>MTNN</t>
  </si>
  <si>
    <t>NAHCO</t>
  </si>
  <si>
    <t>NASCON</t>
  </si>
  <si>
    <t>NB</t>
  </si>
  <si>
    <t>NEIMETH</t>
  </si>
  <si>
    <t>NEM</t>
  </si>
  <si>
    <t>NESTLE</t>
  </si>
  <si>
    <t>OANDO</t>
  </si>
  <si>
    <t>OKOMUOIL</t>
  </si>
  <si>
    <t>PHARMDEKO</t>
  </si>
  <si>
    <t>PRESCO</t>
  </si>
  <si>
    <t>PZ</t>
  </si>
  <si>
    <t>REDSTAREX</t>
  </si>
  <si>
    <t>REGALINS</t>
  </si>
  <si>
    <t>SEPLAT</t>
  </si>
  <si>
    <t>SOVRENINS</t>
  </si>
  <si>
    <t>STANBIC</t>
  </si>
  <si>
    <t>STERLNBANK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</si>
  <si>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</si>
  <si>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</si>
  <si>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</si>
  <si>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</si>
  <si>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</si>
  <si>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</si>
  <si>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</si>
  <si>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</si>
  <si>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</si>
  <si>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</si>
  <si>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VITAFOAM</t>
  </si>
  <si>
    <t>WAPCO</t>
  </si>
  <si>
    <t>WAPIC</t>
  </si>
  <si>
    <t>WEMABANK</t>
  </si>
  <si>
    <t>ZENITHBANK</t>
  </si>
  <si>
    <t>MORISON</t>
  </si>
  <si>
    <t>PRESTIGE</t>
  </si>
  <si>
    <t>SCOA</t>
  </si>
  <si>
    <t>NPFMCRFBK</t>
  </si>
  <si>
    <t>UPL</t>
  </si>
  <si>
    <t>UNIVINSURE</t>
  </si>
  <si>
    <t>MULTIVERSE</t>
  </si>
  <si>
    <t>NNFM</t>
  </si>
  <si>
    <t>MANSARD</t>
  </si>
  <si>
    <t>IKEJAHOTEL</t>
  </si>
  <si>
    <t>ABCTRANS</t>
  </si>
  <si>
    <t>ROYALEX</t>
  </si>
  <si>
    <t>BETAGLAS</t>
  </si>
  <si>
    <t>TRANSCOHOT</t>
  </si>
  <si>
    <t>ELLAHLAKES</t>
  </si>
  <si>
    <t>CAPHOTEL</t>
  </si>
  <si>
    <t>CILEASING</t>
  </si>
  <si>
    <t>DAARCOMM</t>
  </si>
  <si>
    <t>JOHNHOLT</t>
  </si>
  <si>
    <t>RTBRISCOE</t>
  </si>
  <si>
    <t>TRANSEXPR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</si>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</sst>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0.00_);\(0.00\)"/>
    <numFmt numFmtId="167" formatCode="0.0%"/>
    <numFmt numFmtId="168" formatCode="0.0"/>
    <numFmt numFmtId="169" formatCode="&quot;£&quot;#,##0;[Red]\-&quot;£&quot;#,##0"/>
    <numFmt numFmtId="170" formatCode="0.0000"/>
    <numFmt numFmtId="171" formatCode="[$-409]dd\-mmm\-yy;@"/>
    <numFmt numFmtId="172" formatCode="0_);\(0\)"/>
    <numFmt numFmtId="173" formatCode="[$-409]mmm\-yy;@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1"/>
      <name val="Century Gothic"/>
      <family val="2"/>
    </font>
    <font>
      <sz val="8"/>
      <color theme="0"/>
      <name val="Century Gothic"/>
      <family val="2"/>
    </font>
    <font>
      <b/>
      <sz val="16"/>
      <color theme="0"/>
      <name val="Century Gothic"/>
      <family val="2"/>
    </font>
    <font>
      <sz val="12"/>
      <color theme="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  <font>
      <b/>
      <sz val="10"/>
      <color theme="0" tint="-0.249977111117893"/>
      <name val="Century Gothic"/>
      <family val="2"/>
    </font>
    <font>
      <b/>
      <sz val="10"/>
      <color rgb="FFFF0000"/>
      <name val="Century Gothic"/>
      <family val="2"/>
    </font>
    <font>
      <sz val="12"/>
      <color rgb="FF9C5700"/>
      <name val="Century Gothic"/>
      <family val="2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2"/>
      <color rgb="FF006100"/>
      <name val="Century Gothic"/>
      <family val="2"/>
    </font>
    <font>
      <sz val="12"/>
      <color rgb="FF9C0006"/>
      <name val="Century Gothic"/>
      <family val="2"/>
    </font>
    <font>
      <sz val="12"/>
      <color rgb="FF3F3F76"/>
      <name val="Century Gothic"/>
      <family val="2"/>
    </font>
    <font>
      <b/>
      <sz val="12"/>
      <color rgb="FF3F3F3F"/>
      <name val="Century Gothic"/>
      <family val="2"/>
    </font>
    <font>
      <b/>
      <sz val="12"/>
      <color rgb="FFFA7D00"/>
      <name val="Century Gothic"/>
      <family val="2"/>
    </font>
    <font>
      <sz val="12"/>
      <color rgb="FFFA7D00"/>
      <name val="Century Gothic"/>
      <family val="2"/>
    </font>
    <font>
      <b/>
      <sz val="12"/>
      <color theme="0"/>
      <name val="Century Gothic"/>
      <family val="2"/>
    </font>
    <font>
      <sz val="12"/>
      <color rgb="FFFF0000"/>
      <name val="Century Gothic"/>
      <family val="2"/>
    </font>
    <font>
      <i/>
      <sz val="12"/>
      <color rgb="FF7F7F7F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312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28">
    <border>
      <left/>
      <right/>
      <top/>
      <bottom/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8">
    <xf numFmtId="0" fontId="0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4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41" fillId="36" borderId="0"/>
    <xf numFmtId="0" fontId="23" fillId="0" borderId="0" applyNumberFormat="0" applyFill="0" applyBorder="0" applyAlignment="0" applyProtection="0"/>
    <xf numFmtId="0" fontId="20" fillId="0" borderId="0"/>
    <xf numFmtId="164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0" fillId="0" borderId="0" applyFill="0" applyAlignment="0">
      <protection locked="0"/>
    </xf>
    <xf numFmtId="0" fontId="20" fillId="0" borderId="0" applyFill="0" applyAlignment="0">
      <protection locked="0"/>
    </xf>
    <xf numFmtId="0" fontId="20" fillId="0" borderId="0"/>
    <xf numFmtId="0" fontId="20" fillId="0" borderId="0" applyFill="0" applyAlignment="0">
      <protection locked="0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4" fillId="0" borderId="0"/>
    <xf numFmtId="173" fontId="20" fillId="0" borderId="0"/>
    <xf numFmtId="173" fontId="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ill="0" applyAlignment="0">
      <protection locked="0"/>
    </xf>
    <xf numFmtId="3" fontId="44" fillId="0" borderId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" fillId="0" borderId="0"/>
    <xf numFmtId="43" fontId="19" fillId="0" borderId="0" applyFont="0" applyFill="0" applyBorder="0" applyAlignment="0" applyProtection="0"/>
    <xf numFmtId="173" fontId="20" fillId="0" borderId="0"/>
    <xf numFmtId="173" fontId="18" fillId="0" borderId="0"/>
    <xf numFmtId="173" fontId="4" fillId="0" borderId="0"/>
    <xf numFmtId="173" fontId="20" fillId="0" borderId="0"/>
    <xf numFmtId="173" fontId="21" fillId="0" borderId="0"/>
    <xf numFmtId="173" fontId="39" fillId="0" borderId="0" applyNumberFormat="0" applyFill="0" applyBorder="0" applyAlignment="0" applyProtection="0"/>
    <xf numFmtId="173" fontId="24" fillId="0" borderId="19" applyNumberFormat="0" applyFill="0" applyAlignment="0" applyProtection="0"/>
    <xf numFmtId="173" fontId="25" fillId="0" borderId="20" applyNumberFormat="0" applyFill="0" applyAlignment="0" applyProtection="0"/>
    <xf numFmtId="173" fontId="26" fillId="0" borderId="21" applyNumberFormat="0" applyFill="0" applyAlignment="0" applyProtection="0"/>
    <xf numFmtId="173" fontId="26" fillId="0" borderId="0" applyNumberFormat="0" applyFill="0" applyBorder="0" applyAlignment="0" applyProtection="0"/>
    <xf numFmtId="173" fontId="27" fillId="5" borderId="0" applyNumberFormat="0" applyBorder="0" applyAlignment="0" applyProtection="0"/>
    <xf numFmtId="173" fontId="28" fillId="6" borderId="0" applyNumberFormat="0" applyBorder="0" applyAlignment="0" applyProtection="0"/>
    <xf numFmtId="173" fontId="40" fillId="7" borderId="0" applyNumberFormat="0" applyBorder="0" applyAlignment="0" applyProtection="0"/>
    <xf numFmtId="173" fontId="30" fillId="8" borderId="22" applyNumberFormat="0" applyAlignment="0" applyProtection="0"/>
    <xf numFmtId="173" fontId="31" fillId="9" borderId="23" applyNumberFormat="0" applyAlignment="0" applyProtection="0"/>
    <xf numFmtId="173" fontId="32" fillId="9" borderId="22" applyNumberFormat="0" applyAlignment="0" applyProtection="0"/>
    <xf numFmtId="173" fontId="33" fillId="0" borderId="24" applyNumberFormat="0" applyFill="0" applyAlignment="0" applyProtection="0"/>
    <xf numFmtId="173" fontId="34" fillId="10" borderId="25" applyNumberFormat="0" applyAlignment="0" applyProtection="0"/>
    <xf numFmtId="173" fontId="35" fillId="0" borderId="0" applyNumberFormat="0" applyFill="0" applyBorder="0" applyAlignment="0" applyProtection="0"/>
    <xf numFmtId="173" fontId="4" fillId="11" borderId="26" applyNumberFormat="0" applyFont="0" applyAlignment="0" applyProtection="0"/>
    <xf numFmtId="173" fontId="36" fillId="0" borderId="0" applyNumberFormat="0" applyFill="0" applyBorder="0" applyAlignment="0" applyProtection="0"/>
    <xf numFmtId="173" fontId="37" fillId="0" borderId="27" applyNumberFormat="0" applyFill="0" applyAlignment="0" applyProtection="0"/>
    <xf numFmtId="173" fontId="17" fillId="12" borderId="0" applyNumberFormat="0" applyBorder="0" applyAlignment="0" applyProtection="0"/>
    <xf numFmtId="173" fontId="4" fillId="13" borderId="0" applyNumberFormat="0" applyBorder="0" applyAlignment="0" applyProtection="0"/>
    <xf numFmtId="173" fontId="4" fillId="14" borderId="0" applyNumberFormat="0" applyBorder="0" applyAlignment="0" applyProtection="0"/>
    <xf numFmtId="173" fontId="17" fillId="15" borderId="0" applyNumberFormat="0" applyBorder="0" applyAlignment="0" applyProtection="0"/>
    <xf numFmtId="173" fontId="17" fillId="16" borderId="0" applyNumberFormat="0" applyBorder="0" applyAlignment="0" applyProtection="0"/>
    <xf numFmtId="173" fontId="4" fillId="17" borderId="0" applyNumberFormat="0" applyBorder="0" applyAlignment="0" applyProtection="0"/>
    <xf numFmtId="173" fontId="4" fillId="18" borderId="0" applyNumberFormat="0" applyBorder="0" applyAlignment="0" applyProtection="0"/>
    <xf numFmtId="173" fontId="17" fillId="19" borderId="0" applyNumberFormat="0" applyBorder="0" applyAlignment="0" applyProtection="0"/>
    <xf numFmtId="173" fontId="17" fillId="20" borderId="0" applyNumberFormat="0" applyBorder="0" applyAlignment="0" applyProtection="0"/>
    <xf numFmtId="173" fontId="4" fillId="21" borderId="0" applyNumberFormat="0" applyBorder="0" applyAlignment="0" applyProtection="0"/>
    <xf numFmtId="173" fontId="4" fillId="22" borderId="0" applyNumberFormat="0" applyBorder="0" applyAlignment="0" applyProtection="0"/>
    <xf numFmtId="173" fontId="17" fillId="23" borderId="0" applyNumberFormat="0" applyBorder="0" applyAlignment="0" applyProtection="0"/>
    <xf numFmtId="173" fontId="17" fillId="24" borderId="0" applyNumberFormat="0" applyBorder="0" applyAlignment="0" applyProtection="0"/>
    <xf numFmtId="173" fontId="4" fillId="25" borderId="0" applyNumberFormat="0" applyBorder="0" applyAlignment="0" applyProtection="0"/>
    <xf numFmtId="173" fontId="4" fillId="26" borderId="0" applyNumberFormat="0" applyBorder="0" applyAlignment="0" applyProtection="0"/>
    <xf numFmtId="173" fontId="17" fillId="27" borderId="0" applyNumberFormat="0" applyBorder="0" applyAlignment="0" applyProtection="0"/>
    <xf numFmtId="173" fontId="17" fillId="28" borderId="0" applyNumberFormat="0" applyBorder="0" applyAlignment="0" applyProtection="0"/>
    <xf numFmtId="173" fontId="4" fillId="29" borderId="0" applyNumberFormat="0" applyBorder="0" applyAlignment="0" applyProtection="0"/>
    <xf numFmtId="173" fontId="4" fillId="30" borderId="0" applyNumberFormat="0" applyBorder="0" applyAlignment="0" applyProtection="0"/>
    <xf numFmtId="173" fontId="17" fillId="31" borderId="0" applyNumberFormat="0" applyBorder="0" applyAlignment="0" applyProtection="0"/>
    <xf numFmtId="173" fontId="17" fillId="32" borderId="0" applyNumberFormat="0" applyBorder="0" applyAlignment="0" applyProtection="0"/>
    <xf numFmtId="173" fontId="4" fillId="33" borderId="0" applyNumberFormat="0" applyBorder="0" applyAlignment="0" applyProtection="0"/>
    <xf numFmtId="173" fontId="4" fillId="34" borderId="0" applyNumberFormat="0" applyBorder="0" applyAlignment="0" applyProtection="0"/>
    <xf numFmtId="173" fontId="17" fillId="35" borderId="0" applyNumberFormat="0" applyBorder="0" applyAlignment="0" applyProtection="0"/>
    <xf numFmtId="173" fontId="23" fillId="0" borderId="0" applyNumberFormat="0" applyFill="0" applyBorder="0" applyAlignment="0" applyProtection="0"/>
    <xf numFmtId="173" fontId="20" fillId="0" borderId="0"/>
    <xf numFmtId="173" fontId="20" fillId="0" borderId="0"/>
    <xf numFmtId="173" fontId="20" fillId="0" borderId="0" applyFont="0" applyFill="0" applyBorder="0" applyAlignment="0" applyProtection="0"/>
    <xf numFmtId="173" fontId="38" fillId="0" borderId="0" applyNumberFormat="0" applyFill="0" applyBorder="0" applyAlignment="0" applyProtection="0">
      <alignment vertical="top"/>
      <protection locked="0"/>
    </xf>
    <xf numFmtId="173" fontId="42" fillId="0" borderId="0" applyNumberFormat="0" applyFill="0" applyBorder="0" applyAlignment="0" applyProtection="0">
      <alignment vertical="top"/>
      <protection locked="0"/>
    </xf>
    <xf numFmtId="173" fontId="43" fillId="0" borderId="0"/>
    <xf numFmtId="173" fontId="20" fillId="0" borderId="0" applyFill="0" applyAlignment="0">
      <protection locked="0"/>
    </xf>
    <xf numFmtId="173" fontId="20" fillId="0" borderId="0" applyFill="0" applyAlignment="0">
      <protection locked="0"/>
    </xf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 applyFill="0" applyAlignment="0">
      <protection locked="0"/>
    </xf>
    <xf numFmtId="173" fontId="39" fillId="0" borderId="0" applyNumberFormat="0" applyFill="0" applyBorder="0" applyAlignment="0" applyProtection="0"/>
    <xf numFmtId="173" fontId="45" fillId="0" borderId="0" applyNumberFormat="0" applyFill="0" applyBorder="0" applyAlignment="0" applyProtection="0">
      <alignment vertical="top"/>
      <protection locked="0"/>
    </xf>
    <xf numFmtId="173" fontId="29" fillId="7" borderId="0" applyNumberFormat="0" applyBorder="0" applyAlignment="0" applyProtection="0"/>
    <xf numFmtId="173" fontId="4" fillId="15" borderId="0" applyNumberFormat="0" applyBorder="0" applyAlignment="0" applyProtection="0"/>
    <xf numFmtId="173" fontId="4" fillId="19" borderId="0" applyNumberFormat="0" applyBorder="0" applyAlignment="0" applyProtection="0"/>
    <xf numFmtId="173" fontId="4" fillId="23" borderId="0" applyNumberFormat="0" applyBorder="0" applyAlignment="0" applyProtection="0"/>
    <xf numFmtId="173" fontId="4" fillId="27" borderId="0" applyNumberFormat="0" applyBorder="0" applyAlignment="0" applyProtection="0"/>
    <xf numFmtId="173" fontId="4" fillId="31" borderId="0" applyNumberFormat="0" applyBorder="0" applyAlignment="0" applyProtection="0"/>
    <xf numFmtId="173" fontId="4" fillId="35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173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4" fillId="0" borderId="0"/>
    <xf numFmtId="0" fontId="4" fillId="0" borderId="0"/>
    <xf numFmtId="165" fontId="4" fillId="0" borderId="0"/>
    <xf numFmtId="43" fontId="19" fillId="0" borderId="0" applyFont="0" applyFill="0" applyBorder="0" applyAlignment="0" applyProtection="0"/>
    <xf numFmtId="165" fontId="20" fillId="0" borderId="0"/>
    <xf numFmtId="165" fontId="18" fillId="0" borderId="0"/>
    <xf numFmtId="165" fontId="4" fillId="0" borderId="0"/>
    <xf numFmtId="165" fontId="20" fillId="0" borderId="0"/>
    <xf numFmtId="165" fontId="21" fillId="0" borderId="0"/>
    <xf numFmtId="165" fontId="39" fillId="0" borderId="0" applyNumberFormat="0" applyFill="0" applyBorder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6" fillId="0" borderId="21" applyNumberFormat="0" applyFill="0" applyAlignment="0" applyProtection="0"/>
    <xf numFmtId="165" fontId="26" fillId="0" borderId="0" applyNumberFormat="0" applyFill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40" fillId="7" borderId="0" applyNumberFormat="0" applyBorder="0" applyAlignment="0" applyProtection="0"/>
    <xf numFmtId="165" fontId="30" fillId="8" borderId="22" applyNumberFormat="0" applyAlignment="0" applyProtection="0"/>
    <xf numFmtId="165" fontId="31" fillId="9" borderId="23" applyNumberFormat="0" applyAlignment="0" applyProtection="0"/>
    <xf numFmtId="165" fontId="32" fillId="9" borderId="22" applyNumberFormat="0" applyAlignment="0" applyProtection="0"/>
    <xf numFmtId="165" fontId="33" fillId="0" borderId="24" applyNumberFormat="0" applyFill="0" applyAlignment="0" applyProtection="0"/>
    <xf numFmtId="165" fontId="34" fillId="10" borderId="25" applyNumberFormat="0" applyAlignment="0" applyProtection="0"/>
    <xf numFmtId="165" fontId="35" fillId="0" borderId="0" applyNumberFormat="0" applyFill="0" applyBorder="0" applyAlignment="0" applyProtection="0"/>
    <xf numFmtId="165" fontId="4" fillId="11" borderId="26" applyNumberFormat="0" applyFont="0" applyAlignment="0" applyProtection="0"/>
    <xf numFmtId="165" fontId="36" fillId="0" borderId="0" applyNumberFormat="0" applyFill="0" applyBorder="0" applyAlignment="0" applyProtection="0"/>
    <xf numFmtId="165" fontId="37" fillId="0" borderId="27" applyNumberFormat="0" applyFill="0" applyAlignment="0" applyProtection="0"/>
    <xf numFmtId="165" fontId="17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17" fillId="15" borderId="0" applyNumberFormat="0" applyBorder="0" applyAlignment="0" applyProtection="0"/>
    <xf numFmtId="165" fontId="17" fillId="16" borderId="0" applyNumberFormat="0" applyBorder="0" applyAlignment="0" applyProtection="0"/>
    <xf numFmtId="165" fontId="4" fillId="17" borderId="0" applyNumberFormat="0" applyBorder="0" applyAlignment="0" applyProtection="0"/>
    <xf numFmtId="165" fontId="4" fillId="18" borderId="0" applyNumberFormat="0" applyBorder="0" applyAlignment="0" applyProtection="0"/>
    <xf numFmtId="165" fontId="17" fillId="19" borderId="0" applyNumberFormat="0" applyBorder="0" applyAlignment="0" applyProtection="0"/>
    <xf numFmtId="165" fontId="17" fillId="20" borderId="0" applyNumberFormat="0" applyBorder="0" applyAlignment="0" applyProtection="0"/>
    <xf numFmtId="165" fontId="4" fillId="21" borderId="0" applyNumberFormat="0" applyBorder="0" applyAlignment="0" applyProtection="0"/>
    <xf numFmtId="165" fontId="4" fillId="22" borderId="0" applyNumberFormat="0" applyBorder="0" applyAlignment="0" applyProtection="0"/>
    <xf numFmtId="165" fontId="17" fillId="23" borderId="0" applyNumberFormat="0" applyBorder="0" applyAlignment="0" applyProtection="0"/>
    <xf numFmtId="165" fontId="17" fillId="24" borderId="0" applyNumberFormat="0" applyBorder="0" applyAlignment="0" applyProtection="0"/>
    <xf numFmtId="165" fontId="4" fillId="25" borderId="0" applyNumberFormat="0" applyBorder="0" applyAlignment="0" applyProtection="0"/>
    <xf numFmtId="165" fontId="4" fillId="26" borderId="0" applyNumberFormat="0" applyBorder="0" applyAlignment="0" applyProtection="0"/>
    <xf numFmtId="165" fontId="17" fillId="27" borderId="0" applyNumberFormat="0" applyBorder="0" applyAlignment="0" applyProtection="0"/>
    <xf numFmtId="165" fontId="17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30" borderId="0" applyNumberFormat="0" applyBorder="0" applyAlignment="0" applyProtection="0"/>
    <xf numFmtId="165" fontId="17" fillId="31" borderId="0" applyNumberFormat="0" applyBorder="0" applyAlignment="0" applyProtection="0"/>
    <xf numFmtId="165" fontId="17" fillId="32" borderId="0" applyNumberFormat="0" applyBorder="0" applyAlignment="0" applyProtection="0"/>
    <xf numFmtId="165" fontId="4" fillId="33" borderId="0" applyNumberFormat="0" applyBorder="0" applyAlignment="0" applyProtection="0"/>
    <xf numFmtId="165" fontId="4" fillId="34" borderId="0" applyNumberFormat="0" applyBorder="0" applyAlignment="0" applyProtection="0"/>
    <xf numFmtId="165" fontId="17" fillId="35" borderId="0" applyNumberFormat="0" applyBorder="0" applyAlignment="0" applyProtection="0"/>
    <xf numFmtId="165" fontId="23" fillId="0" borderId="0" applyNumberFormat="0" applyFill="0" applyBorder="0" applyAlignment="0" applyProtection="0"/>
    <xf numFmtId="165" fontId="20" fillId="0" borderId="0"/>
    <xf numFmtId="165" fontId="20" fillId="0" borderId="0"/>
    <xf numFmtId="165" fontId="20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42" fillId="0" borderId="0" applyNumberFormat="0" applyFill="0" applyBorder="0" applyAlignment="0" applyProtection="0">
      <alignment vertical="top"/>
      <protection locked="0"/>
    </xf>
    <xf numFmtId="165" fontId="43" fillId="0" borderId="0"/>
    <xf numFmtId="165" fontId="20" fillId="0" borderId="0" applyFill="0" applyAlignment="0">
      <protection locked="0"/>
    </xf>
    <xf numFmtId="165" fontId="20" fillId="0" borderId="0" applyFill="0" applyAlignment="0">
      <protection locked="0"/>
    </xf>
    <xf numFmtId="165" fontId="20" fillId="0" borderId="0"/>
    <xf numFmtId="165" fontId="20" fillId="0" borderId="0" applyFill="0" applyAlignment="0">
      <protection locked="0"/>
    </xf>
    <xf numFmtId="165" fontId="4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4" fillId="0" borderId="0"/>
    <xf numFmtId="165" fontId="20" fillId="0" borderId="0"/>
    <xf numFmtId="165" fontId="4" fillId="0" borderId="0"/>
    <xf numFmtId="165" fontId="20" fillId="0" borderId="0"/>
    <xf numFmtId="165" fontId="20" fillId="0" borderId="0" applyFill="0" applyAlignment="0">
      <protection locked="0"/>
    </xf>
    <xf numFmtId="165" fontId="39" fillId="0" borderId="0" applyNumberFormat="0" applyFill="0" applyBorder="0" applyAlignment="0" applyProtection="0"/>
    <xf numFmtId="165" fontId="45" fillId="0" borderId="0" applyNumberFormat="0" applyFill="0" applyBorder="0" applyAlignment="0" applyProtection="0">
      <alignment vertical="top"/>
      <protection locked="0"/>
    </xf>
    <xf numFmtId="165" fontId="29" fillId="7" borderId="0" applyNumberFormat="0" applyBorder="0" applyAlignment="0" applyProtection="0"/>
    <xf numFmtId="165" fontId="4" fillId="15" borderId="0" applyNumberFormat="0" applyBorder="0" applyAlignment="0" applyProtection="0"/>
    <xf numFmtId="165" fontId="4" fillId="19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4" fillId="31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165" fontId="23" fillId="0" borderId="0" applyNumberFormat="0" applyFill="0" applyBorder="0" applyAlignment="0" applyProtection="0"/>
    <xf numFmtId="165" fontId="24" fillId="0" borderId="19" applyNumberFormat="0" applyFill="0" applyAlignment="0" applyProtection="0"/>
    <xf numFmtId="165" fontId="25" fillId="0" borderId="20" applyNumberFormat="0" applyFill="0" applyAlignment="0" applyProtection="0"/>
    <xf numFmtId="165" fontId="26" fillId="0" borderId="21" applyNumberFormat="0" applyFill="0" applyAlignment="0" applyProtection="0"/>
    <xf numFmtId="165" fontId="26" fillId="0" borderId="0" applyNumberFormat="0" applyFill="0" applyBorder="0" applyAlignment="0" applyProtection="0"/>
    <xf numFmtId="165" fontId="27" fillId="5" borderId="0" applyNumberFormat="0" applyBorder="0" applyAlignment="0" applyProtection="0"/>
    <xf numFmtId="165" fontId="28" fillId="6" borderId="0" applyNumberFormat="0" applyBorder="0" applyAlignment="0" applyProtection="0"/>
    <xf numFmtId="165" fontId="29" fillId="7" borderId="0" applyNumberFormat="0" applyBorder="0" applyAlignment="0" applyProtection="0"/>
    <xf numFmtId="165" fontId="30" fillId="8" borderId="22" applyNumberFormat="0" applyAlignment="0" applyProtection="0"/>
    <xf numFmtId="165" fontId="31" fillId="9" borderId="23" applyNumberFormat="0" applyAlignment="0" applyProtection="0"/>
    <xf numFmtId="165" fontId="32" fillId="9" borderId="22" applyNumberFormat="0" applyAlignment="0" applyProtection="0"/>
    <xf numFmtId="165" fontId="33" fillId="0" borderId="24" applyNumberFormat="0" applyFill="0" applyAlignment="0" applyProtection="0"/>
    <xf numFmtId="165" fontId="34" fillId="10" borderId="25" applyNumberFormat="0" applyAlignment="0" applyProtection="0"/>
    <xf numFmtId="165" fontId="35" fillId="0" borderId="0" applyNumberFormat="0" applyFill="0" applyBorder="0" applyAlignment="0" applyProtection="0"/>
    <xf numFmtId="165" fontId="4" fillId="11" borderId="26" applyNumberFormat="0" applyFont="0" applyAlignment="0" applyProtection="0"/>
    <xf numFmtId="165" fontId="36" fillId="0" borderId="0" applyNumberFormat="0" applyFill="0" applyBorder="0" applyAlignment="0" applyProtection="0"/>
    <xf numFmtId="165" fontId="37" fillId="0" borderId="27" applyNumberFormat="0" applyFill="0" applyAlignment="0" applyProtection="0"/>
    <xf numFmtId="165" fontId="17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14" borderId="0" applyNumberFormat="0" applyBorder="0" applyAlignment="0" applyProtection="0"/>
    <xf numFmtId="165" fontId="4" fillId="15" borderId="0" applyNumberFormat="0" applyBorder="0" applyAlignment="0" applyProtection="0"/>
    <xf numFmtId="165" fontId="17" fillId="16" borderId="0" applyNumberFormat="0" applyBorder="0" applyAlignment="0" applyProtection="0"/>
    <xf numFmtId="165" fontId="4" fillId="17" borderId="0" applyNumberFormat="0" applyBorder="0" applyAlignment="0" applyProtection="0"/>
    <xf numFmtId="165" fontId="4" fillId="18" borderId="0" applyNumberFormat="0" applyBorder="0" applyAlignment="0" applyProtection="0"/>
    <xf numFmtId="165" fontId="4" fillId="19" borderId="0" applyNumberFormat="0" applyBorder="0" applyAlignment="0" applyProtection="0"/>
    <xf numFmtId="165" fontId="17" fillId="20" borderId="0" applyNumberFormat="0" applyBorder="0" applyAlignment="0" applyProtection="0"/>
    <xf numFmtId="165" fontId="4" fillId="21" borderId="0" applyNumberFormat="0" applyBorder="0" applyAlignment="0" applyProtection="0"/>
    <xf numFmtId="165" fontId="4" fillId="22" borderId="0" applyNumberFormat="0" applyBorder="0" applyAlignment="0" applyProtection="0"/>
    <xf numFmtId="165" fontId="4" fillId="23" borderId="0" applyNumberFormat="0" applyBorder="0" applyAlignment="0" applyProtection="0"/>
    <xf numFmtId="165" fontId="17" fillId="24" borderId="0" applyNumberFormat="0" applyBorder="0" applyAlignment="0" applyProtection="0"/>
    <xf numFmtId="165" fontId="4" fillId="25" borderId="0" applyNumberFormat="0" applyBorder="0" applyAlignment="0" applyProtection="0"/>
    <xf numFmtId="165" fontId="4" fillId="26" borderId="0" applyNumberFormat="0" applyBorder="0" applyAlignment="0" applyProtection="0"/>
    <xf numFmtId="165" fontId="4" fillId="27" borderId="0" applyNumberFormat="0" applyBorder="0" applyAlignment="0" applyProtection="0"/>
    <xf numFmtId="165" fontId="17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30" borderId="0" applyNumberFormat="0" applyBorder="0" applyAlignment="0" applyProtection="0"/>
    <xf numFmtId="165" fontId="4" fillId="31" borderId="0" applyNumberFormat="0" applyBorder="0" applyAlignment="0" applyProtection="0"/>
    <xf numFmtId="165" fontId="17" fillId="32" borderId="0" applyNumberFormat="0" applyBorder="0" applyAlignment="0" applyProtection="0"/>
    <xf numFmtId="165" fontId="4" fillId="33" borderId="0" applyNumberFormat="0" applyBorder="0" applyAlignment="0" applyProtection="0"/>
    <xf numFmtId="165" fontId="4" fillId="34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165" fontId="40" fillId="7" borderId="0" applyNumberFormat="0" applyBorder="0" applyAlignment="0" applyProtection="0"/>
    <xf numFmtId="165" fontId="4" fillId="0" borderId="0"/>
    <xf numFmtId="165" fontId="17" fillId="15" borderId="0" applyNumberFormat="0" applyBorder="0" applyAlignment="0" applyProtection="0"/>
    <xf numFmtId="165" fontId="17" fillId="19" borderId="0" applyNumberFormat="0" applyBorder="0" applyAlignment="0" applyProtection="0"/>
    <xf numFmtId="165" fontId="17" fillId="23" borderId="0" applyNumberFormat="0" applyBorder="0" applyAlignment="0" applyProtection="0"/>
    <xf numFmtId="165" fontId="17" fillId="27" borderId="0" applyNumberFormat="0" applyBorder="0" applyAlignment="0" applyProtection="0"/>
    <xf numFmtId="165" fontId="17" fillId="31" borderId="0" applyNumberFormat="0" applyBorder="0" applyAlignment="0" applyProtection="0"/>
    <xf numFmtId="165" fontId="17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0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20" fillId="0" borderId="0"/>
    <xf numFmtId="165" fontId="18" fillId="0" borderId="0"/>
    <xf numFmtId="165" fontId="4" fillId="0" borderId="0"/>
    <xf numFmtId="165" fontId="20" fillId="0" borderId="0"/>
    <xf numFmtId="165" fontId="21" fillId="0" borderId="0"/>
    <xf numFmtId="165" fontId="40" fillId="7" borderId="0" applyNumberFormat="0" applyBorder="0" applyAlignment="0" applyProtection="0"/>
    <xf numFmtId="165" fontId="17" fillId="15" borderId="0" applyNumberFormat="0" applyBorder="0" applyAlignment="0" applyProtection="0"/>
    <xf numFmtId="165" fontId="17" fillId="19" borderId="0" applyNumberFormat="0" applyBorder="0" applyAlignment="0" applyProtection="0"/>
    <xf numFmtId="165" fontId="17" fillId="23" borderId="0" applyNumberFormat="0" applyBorder="0" applyAlignment="0" applyProtection="0"/>
    <xf numFmtId="165" fontId="17" fillId="27" borderId="0" applyNumberFormat="0" applyBorder="0" applyAlignment="0" applyProtection="0"/>
    <xf numFmtId="165" fontId="17" fillId="31" borderId="0" applyNumberFormat="0" applyBorder="0" applyAlignment="0" applyProtection="0"/>
    <xf numFmtId="165" fontId="17" fillId="35" borderId="0" applyNumberFormat="0" applyBorder="0" applyAlignment="0" applyProtection="0"/>
    <xf numFmtId="165" fontId="23" fillId="0" borderId="0" applyNumberFormat="0" applyFill="0" applyBorder="0" applyAlignment="0" applyProtection="0"/>
    <xf numFmtId="165" fontId="20" fillId="0" borderId="0"/>
    <xf numFmtId="165" fontId="20" fillId="0" borderId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8" fillId="0" borderId="0" applyNumberFormat="0" applyFill="0" applyBorder="0" applyAlignment="0" applyProtection="0">
      <alignment vertical="top"/>
      <protection locked="0"/>
    </xf>
    <xf numFmtId="165" fontId="42" fillId="0" borderId="0" applyNumberFormat="0" applyFill="0" applyBorder="0" applyAlignment="0" applyProtection="0">
      <alignment vertical="top"/>
      <protection locked="0"/>
    </xf>
    <xf numFmtId="165" fontId="43" fillId="0" borderId="0"/>
    <xf numFmtId="165" fontId="20" fillId="0" borderId="0" applyFill="0" applyAlignment="0">
      <protection locked="0"/>
    </xf>
    <xf numFmtId="165" fontId="20" fillId="0" borderId="0" applyFill="0" applyAlignment="0">
      <protection locked="0"/>
    </xf>
    <xf numFmtId="165" fontId="20" fillId="0" borderId="0"/>
    <xf numFmtId="165" fontId="20" fillId="0" borderId="0" applyFill="0" applyAlignment="0">
      <protection locked="0"/>
    </xf>
    <xf numFmtId="165" fontId="4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 applyFill="0" applyAlignment="0">
      <protection locked="0"/>
    </xf>
    <xf numFmtId="165" fontId="39" fillId="0" borderId="0" applyNumberFormat="0" applyFill="0" applyBorder="0" applyAlignment="0" applyProtection="0"/>
    <xf numFmtId="165" fontId="29" fillId="7" borderId="0" applyNumberFormat="0" applyBorder="0" applyAlignment="0" applyProtection="0"/>
    <xf numFmtId="165" fontId="4" fillId="15" borderId="0" applyNumberFormat="0" applyBorder="0" applyAlignment="0" applyProtection="0"/>
    <xf numFmtId="165" fontId="4" fillId="19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4" fillId="31" borderId="0" applyNumberFormat="0" applyBorder="0" applyAlignment="0" applyProtection="0"/>
    <xf numFmtId="165" fontId="4" fillId="35" borderId="0" applyNumberFormat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0" borderId="0"/>
    <xf numFmtId="0" fontId="4" fillId="0" borderId="0"/>
    <xf numFmtId="0" fontId="20" fillId="0" borderId="0"/>
    <xf numFmtId="0" fontId="21" fillId="0" borderId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0" fillId="0" borderId="0" applyFill="0" applyAlignment="0">
      <protection locked="0"/>
    </xf>
    <xf numFmtId="0" fontId="20" fillId="0" borderId="0" applyFill="0" applyAlignment="0">
      <protection locked="0"/>
    </xf>
    <xf numFmtId="0" fontId="20" fillId="0" borderId="0"/>
    <xf numFmtId="0" fontId="20" fillId="0" borderId="0" applyFill="0" applyAlignment="0">
      <protection locked="0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4" fillId="0" borderId="0"/>
    <xf numFmtId="173" fontId="20" fillId="0" borderId="0"/>
    <xf numFmtId="173" fontId="4" fillId="0" borderId="0"/>
    <xf numFmtId="0" fontId="20" fillId="0" borderId="0"/>
    <xf numFmtId="0" fontId="20" fillId="0" borderId="0" applyFill="0" applyAlignment="0">
      <protection locked="0"/>
    </xf>
    <xf numFmtId="0" fontId="39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73" fontId="20" fillId="0" borderId="0"/>
    <xf numFmtId="173" fontId="18" fillId="0" borderId="0"/>
    <xf numFmtId="173" fontId="26" fillId="0" borderId="21" applyNumberFormat="0" applyFill="0" applyAlignment="0" applyProtection="0"/>
    <xf numFmtId="173" fontId="20" fillId="0" borderId="0"/>
    <xf numFmtId="173" fontId="4" fillId="0" borderId="0"/>
    <xf numFmtId="173" fontId="24" fillId="0" borderId="19" applyNumberFormat="0" applyFill="0" applyAlignment="0" applyProtection="0"/>
    <xf numFmtId="173" fontId="21" fillId="0" borderId="0"/>
    <xf numFmtId="173" fontId="4" fillId="0" borderId="0"/>
    <xf numFmtId="173" fontId="25" fillId="0" borderId="20" applyNumberFormat="0" applyFill="0" applyAlignment="0" applyProtection="0"/>
    <xf numFmtId="173" fontId="17" fillId="16" borderId="0" applyNumberFormat="0" applyBorder="0" applyAlignment="0" applyProtection="0"/>
    <xf numFmtId="173" fontId="26" fillId="0" borderId="0" applyNumberFormat="0" applyFill="0" applyBorder="0" applyAlignment="0" applyProtection="0"/>
    <xf numFmtId="173" fontId="4" fillId="13" borderId="0" applyNumberFormat="0" applyBorder="0" applyAlignment="0" applyProtection="0"/>
    <xf numFmtId="173" fontId="40" fillId="7" borderId="0" applyNumberFormat="0" applyBorder="0" applyAlignment="0" applyProtection="0"/>
    <xf numFmtId="173" fontId="4" fillId="22" borderId="0" applyNumberFormat="0" applyBorder="0" applyAlignment="0" applyProtection="0"/>
    <xf numFmtId="173" fontId="33" fillId="0" borderId="24" applyNumberFormat="0" applyFill="0" applyAlignment="0" applyProtection="0"/>
    <xf numFmtId="173" fontId="17" fillId="19" borderId="0" applyNumberFormat="0" applyBorder="0" applyAlignment="0" applyProtection="0"/>
    <xf numFmtId="173" fontId="4" fillId="11" borderId="26" applyNumberFormat="0" applyFont="0" applyAlignment="0" applyProtection="0"/>
    <xf numFmtId="173" fontId="31" fillId="9" borderId="23" applyNumberFormat="0" applyAlignment="0" applyProtection="0"/>
    <xf numFmtId="173" fontId="17" fillId="12" borderId="0" applyNumberFormat="0" applyBorder="0" applyAlignment="0" applyProtection="0"/>
    <xf numFmtId="173" fontId="28" fillId="6" borderId="0" applyNumberFormat="0" applyBorder="0" applyAlignment="0" applyProtection="0"/>
    <xf numFmtId="173" fontId="17" fillId="15" borderId="0" applyNumberFormat="0" applyBorder="0" applyAlignment="0" applyProtection="0"/>
    <xf numFmtId="173" fontId="4" fillId="18" borderId="0" applyNumberFormat="0" applyBorder="0" applyAlignment="0" applyProtection="0"/>
    <xf numFmtId="173" fontId="35" fillId="0" borderId="0" applyNumberFormat="0" applyFill="0" applyBorder="0" applyAlignment="0" applyProtection="0"/>
    <xf numFmtId="173" fontId="4" fillId="21" borderId="0" applyNumberFormat="0" applyBorder="0" applyAlignment="0" applyProtection="0"/>
    <xf numFmtId="173" fontId="39" fillId="0" borderId="0" applyNumberFormat="0" applyFill="0" applyBorder="0" applyAlignment="0" applyProtection="0"/>
    <xf numFmtId="173" fontId="27" fillId="5" borderId="0" applyNumberFormat="0" applyBorder="0" applyAlignment="0" applyProtection="0"/>
    <xf numFmtId="173" fontId="4" fillId="14" borderId="0" applyNumberFormat="0" applyBorder="0" applyAlignment="0" applyProtection="0"/>
    <xf numFmtId="173" fontId="30" fillId="8" borderId="22" applyNumberFormat="0" applyAlignment="0" applyProtection="0"/>
    <xf numFmtId="173" fontId="34" fillId="10" borderId="25" applyNumberFormat="0" applyAlignment="0" applyProtection="0"/>
    <xf numFmtId="173" fontId="17" fillId="20" borderId="0" applyNumberFormat="0" applyBorder="0" applyAlignment="0" applyProtection="0"/>
    <xf numFmtId="173" fontId="36" fillId="0" borderId="0" applyNumberFormat="0" applyFill="0" applyBorder="0" applyAlignment="0" applyProtection="0"/>
    <xf numFmtId="173" fontId="4" fillId="17" borderId="0" applyNumberFormat="0" applyBorder="0" applyAlignment="0" applyProtection="0"/>
    <xf numFmtId="173" fontId="37" fillId="0" borderId="27" applyNumberFormat="0" applyFill="0" applyAlignment="0" applyProtection="0"/>
    <xf numFmtId="173" fontId="32" fillId="9" borderId="22" applyNumberFormat="0" applyAlignment="0" applyProtection="0"/>
    <xf numFmtId="173" fontId="17" fillId="23" borderId="0" applyNumberFormat="0" applyBorder="0" applyAlignment="0" applyProtection="0"/>
    <xf numFmtId="173" fontId="17" fillId="24" borderId="0" applyNumberFormat="0" applyBorder="0" applyAlignment="0" applyProtection="0"/>
    <xf numFmtId="173" fontId="4" fillId="25" borderId="0" applyNumberFormat="0" applyBorder="0" applyAlignment="0" applyProtection="0"/>
    <xf numFmtId="173" fontId="4" fillId="26" borderId="0" applyNumberFormat="0" applyBorder="0" applyAlignment="0" applyProtection="0"/>
    <xf numFmtId="173" fontId="17" fillId="27" borderId="0" applyNumberFormat="0" applyBorder="0" applyAlignment="0" applyProtection="0"/>
    <xf numFmtId="173" fontId="17" fillId="28" borderId="0" applyNumberFormat="0" applyBorder="0" applyAlignment="0" applyProtection="0"/>
    <xf numFmtId="173" fontId="4" fillId="29" borderId="0" applyNumberFormat="0" applyBorder="0" applyAlignment="0" applyProtection="0"/>
    <xf numFmtId="173" fontId="4" fillId="30" borderId="0" applyNumberFormat="0" applyBorder="0" applyAlignment="0" applyProtection="0"/>
    <xf numFmtId="173" fontId="17" fillId="31" borderId="0" applyNumberFormat="0" applyBorder="0" applyAlignment="0" applyProtection="0"/>
    <xf numFmtId="173" fontId="17" fillId="32" borderId="0" applyNumberFormat="0" applyBorder="0" applyAlignment="0" applyProtection="0"/>
    <xf numFmtId="173" fontId="4" fillId="33" borderId="0" applyNumberFormat="0" applyBorder="0" applyAlignment="0" applyProtection="0"/>
    <xf numFmtId="173" fontId="4" fillId="34" borderId="0" applyNumberFormat="0" applyBorder="0" applyAlignment="0" applyProtection="0"/>
    <xf numFmtId="173" fontId="17" fillId="35" borderId="0" applyNumberFormat="0" applyBorder="0" applyAlignment="0" applyProtection="0"/>
    <xf numFmtId="173" fontId="23" fillId="0" borderId="0" applyNumberFormat="0" applyFill="0" applyBorder="0" applyAlignment="0" applyProtection="0"/>
    <xf numFmtId="173" fontId="20" fillId="0" borderId="0"/>
    <xf numFmtId="173" fontId="20" fillId="0" borderId="0"/>
    <xf numFmtId="173" fontId="20" fillId="0" borderId="0" applyFont="0" applyFill="0" applyBorder="0" applyAlignment="0" applyProtection="0"/>
    <xf numFmtId="173" fontId="38" fillId="0" borderId="0" applyNumberFormat="0" applyFill="0" applyBorder="0" applyAlignment="0" applyProtection="0">
      <alignment vertical="top"/>
      <protection locked="0"/>
    </xf>
    <xf numFmtId="173" fontId="42" fillId="0" borderId="0" applyNumberFormat="0" applyFill="0" applyBorder="0" applyAlignment="0" applyProtection="0">
      <alignment vertical="top"/>
      <protection locked="0"/>
    </xf>
    <xf numFmtId="173" fontId="43" fillId="0" borderId="0"/>
    <xf numFmtId="173" fontId="20" fillId="0" borderId="0" applyFill="0" applyAlignment="0">
      <protection locked="0"/>
    </xf>
    <xf numFmtId="173" fontId="20" fillId="0" borderId="0" applyFill="0" applyAlignment="0">
      <protection locked="0"/>
    </xf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 applyFill="0" applyAlignment="0">
      <protection locked="0"/>
    </xf>
    <xf numFmtId="173" fontId="4" fillId="0" borderId="0"/>
    <xf numFmtId="173" fontId="39" fillId="0" borderId="0" applyNumberFormat="0" applyFill="0" applyBorder="0" applyAlignment="0" applyProtection="0"/>
    <xf numFmtId="173" fontId="29" fillId="7" borderId="0" applyNumberFormat="0" applyBorder="0" applyAlignment="0" applyProtection="0"/>
    <xf numFmtId="173" fontId="4" fillId="15" borderId="0" applyNumberFormat="0" applyBorder="0" applyAlignment="0" applyProtection="0"/>
    <xf numFmtId="173" fontId="4" fillId="19" borderId="0" applyNumberFormat="0" applyBorder="0" applyAlignment="0" applyProtection="0"/>
    <xf numFmtId="173" fontId="4" fillId="23" borderId="0" applyNumberFormat="0" applyBorder="0" applyAlignment="0" applyProtection="0"/>
    <xf numFmtId="173" fontId="4" fillId="27" borderId="0" applyNumberFormat="0" applyBorder="0" applyAlignment="0" applyProtection="0"/>
    <xf numFmtId="173" fontId="4" fillId="31" borderId="0" applyNumberFormat="0" applyBorder="0" applyAlignment="0" applyProtection="0"/>
    <xf numFmtId="173" fontId="4" fillId="35" borderId="0" applyNumberFormat="0" applyBorder="0" applyAlignment="0" applyProtection="0"/>
    <xf numFmtId="0" fontId="4" fillId="0" borderId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30" fillId="8" borderId="22" applyNumberFormat="0" applyAlignment="0" applyProtection="0"/>
    <xf numFmtId="0" fontId="31" fillId="9" borderId="23" applyNumberFormat="0" applyAlignment="0" applyProtection="0"/>
    <xf numFmtId="0" fontId="32" fillId="9" borderId="22" applyNumberFormat="0" applyAlignment="0" applyProtection="0"/>
    <xf numFmtId="0" fontId="33" fillId="0" borderId="24" applyNumberFormat="0" applyFill="0" applyAlignment="0" applyProtection="0"/>
    <xf numFmtId="0" fontId="34" fillId="10" borderId="25" applyNumberFormat="0" applyAlignment="0" applyProtection="0"/>
    <xf numFmtId="0" fontId="35" fillId="0" borderId="0" applyNumberFormat="0" applyFill="0" applyBorder="0" applyAlignment="0" applyProtection="0"/>
    <xf numFmtId="0" fontId="4" fillId="11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1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73" fontId="4" fillId="0" borderId="0"/>
    <xf numFmtId="173" fontId="4" fillId="0" borderId="0"/>
    <xf numFmtId="173" fontId="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0" fontId="53" fillId="6" borderId="0" applyNumberFormat="0" applyBorder="0" applyAlignment="0" applyProtection="0"/>
    <xf numFmtId="0" fontId="48" fillId="7" borderId="0" applyNumberFormat="0" applyBorder="0" applyAlignment="0" applyProtection="0"/>
    <xf numFmtId="0" fontId="54" fillId="8" borderId="22" applyNumberFormat="0" applyAlignment="0" applyProtection="0"/>
    <xf numFmtId="0" fontId="55" fillId="9" borderId="23" applyNumberFormat="0" applyAlignment="0" applyProtection="0"/>
    <xf numFmtId="0" fontId="56" fillId="9" borderId="22" applyNumberFormat="0" applyAlignment="0" applyProtection="0"/>
    <xf numFmtId="0" fontId="57" fillId="0" borderId="24" applyNumberFormat="0" applyFill="0" applyAlignment="0" applyProtection="0"/>
    <xf numFmtId="0" fontId="58" fillId="10" borderId="25" applyNumberFormat="0" applyAlignment="0" applyProtection="0"/>
    <xf numFmtId="0" fontId="59" fillId="0" borderId="0" applyNumberFormat="0" applyFill="0" applyBorder="0" applyAlignment="0" applyProtection="0"/>
    <xf numFmtId="0" fontId="1" fillId="11" borderId="26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/>
    <xf numFmtId="0" fontId="15" fillId="0" borderId="0" xfId="0" applyFont="1" applyProtection="1"/>
    <xf numFmtId="0" fontId="15" fillId="0" borderId="0" xfId="0" applyFont="1" applyAlignment="1" applyProtection="1">
      <alignment horizontal="center"/>
    </xf>
    <xf numFmtId="43" fontId="15" fillId="0" borderId="0" xfId="0" applyNumberFormat="1" applyFont="1" applyProtection="1"/>
    <xf numFmtId="0" fontId="3" fillId="0" borderId="0" xfId="0" applyFont="1" applyBorder="1" applyAlignment="1" applyProtection="1">
      <alignment horizontal="center"/>
    </xf>
    <xf numFmtId="168" fontId="0" fillId="0" borderId="0" xfId="0" applyNumberFormat="1" applyProtection="1"/>
    <xf numFmtId="4" fontId="12" fillId="0" borderId="0" xfId="1" applyNumberFormat="1" applyFont="1" applyAlignment="1" applyProtection="1">
      <alignment horizontal="center"/>
    </xf>
    <xf numFmtId="10" fontId="15" fillId="0" borderId="0" xfId="0" applyNumberFormat="1" applyFont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4" fontId="12" fillId="0" borderId="0" xfId="1" applyNumberFormat="1" applyFont="1" applyBorder="1" applyAlignment="1" applyProtection="1">
      <alignment horizontal="center"/>
    </xf>
    <xf numFmtId="0" fontId="16" fillId="0" borderId="0" xfId="0" applyFont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14" fontId="6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/>
    <xf numFmtId="0" fontId="5" fillId="0" borderId="7" xfId="0" applyFont="1" applyFill="1" applyBorder="1" applyProtection="1"/>
    <xf numFmtId="0" fontId="12" fillId="2" borderId="8" xfId="0" applyFont="1" applyFill="1" applyBorder="1" applyAlignment="1" applyProtection="1"/>
    <xf numFmtId="0" fontId="13" fillId="2" borderId="4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9" fillId="4" borderId="6" xfId="0" applyFont="1" applyFill="1" applyBorder="1" applyAlignment="1" applyProtection="1"/>
    <xf numFmtId="0" fontId="9" fillId="4" borderId="0" xfId="0" applyFont="1" applyFill="1" applyBorder="1" applyAlignment="1" applyProtection="1"/>
    <xf numFmtId="2" fontId="2" fillId="0" borderId="2" xfId="0" applyNumberFormat="1" applyFont="1" applyFill="1" applyBorder="1" applyAlignment="1" applyProtection="1">
      <alignment horizontal="center"/>
      <protection hidden="1"/>
    </xf>
    <xf numFmtId="2" fontId="2" fillId="3" borderId="2" xfId="0" applyNumberFormat="1" applyFont="1" applyFill="1" applyBorder="1" applyAlignment="1" applyProtection="1">
      <alignment horizontal="center"/>
      <protection hidden="1"/>
    </xf>
    <xf numFmtId="2" fontId="2" fillId="3" borderId="15" xfId="0" applyNumberFormat="1" applyFont="1" applyFill="1" applyBorder="1" applyAlignment="1" applyProtection="1">
      <alignment horizontal="center"/>
      <protection hidden="1"/>
    </xf>
    <xf numFmtId="43" fontId="13" fillId="2" borderId="16" xfId="2" applyFont="1" applyFill="1" applyBorder="1" applyAlignment="1" applyProtection="1">
      <alignment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2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horizontal="left"/>
    </xf>
    <xf numFmtId="0" fontId="5" fillId="0" borderId="10" xfId="0" applyFont="1" applyFill="1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15" xfId="0" applyBorder="1" applyProtection="1"/>
    <xf numFmtId="0" fontId="46" fillId="2" borderId="1" xfId="0" applyFont="1" applyFill="1" applyBorder="1" applyAlignment="1" applyProtection="1">
      <alignment horizontal="center"/>
    </xf>
    <xf numFmtId="0" fontId="46" fillId="2" borderId="2" xfId="0" applyFont="1" applyFill="1" applyBorder="1" applyAlignment="1" applyProtection="1">
      <alignment horizontal="center"/>
    </xf>
    <xf numFmtId="0" fontId="46" fillId="2" borderId="3" xfId="0" applyFont="1" applyFill="1" applyBorder="1" applyAlignment="1" applyProtection="1">
      <alignment horizontal="center"/>
    </xf>
    <xf numFmtId="0" fontId="46" fillId="2" borderId="4" xfId="0" applyFont="1" applyFill="1" applyBorder="1" applyAlignment="1" applyProtection="1">
      <alignment horizontal="center"/>
    </xf>
    <xf numFmtId="4" fontId="47" fillId="0" borderId="0" xfId="1" applyNumberFormat="1" applyFont="1" applyBorder="1" applyAlignment="1" applyProtection="1">
      <alignment horizontal="center"/>
    </xf>
    <xf numFmtId="1" fontId="15" fillId="0" borderId="0" xfId="0" applyNumberFormat="1" applyFont="1" applyProtection="1"/>
    <xf numFmtId="3" fontId="15" fillId="0" borderId="0" xfId="0" applyNumberFormat="1" applyFont="1" applyAlignment="1" applyProtection="1">
      <alignment horizontal="center"/>
    </xf>
    <xf numFmtId="10" fontId="15" fillId="0" borderId="0" xfId="0" applyNumberFormat="1" applyFont="1" applyAlignment="1" applyProtection="1">
      <alignment horizontal="center"/>
    </xf>
    <xf numFmtId="43" fontId="15" fillId="0" borderId="0" xfId="0" applyNumberFormat="1" applyFont="1" applyProtection="1"/>
    <xf numFmtId="167" fontId="14" fillId="0" borderId="3" xfId="5" applyNumberFormat="1" applyFont="1" applyFill="1" applyBorder="1" applyAlignment="1" applyProtection="1">
      <alignment horizontal="center"/>
      <protection hidden="1"/>
    </xf>
    <xf numFmtId="10" fontId="14" fillId="0" borderId="1" xfId="5" applyNumberFormat="1" applyFont="1" applyFill="1" applyBorder="1" applyAlignment="1" applyProtection="1">
      <alignment horizontal="center"/>
      <protection hidden="1"/>
    </xf>
    <xf numFmtId="37" fontId="2" fillId="0" borderId="2" xfId="2" applyNumberFormat="1" applyFont="1" applyFill="1" applyBorder="1" applyAlignment="1" applyProtection="1">
      <alignment horizontal="center"/>
      <protection hidden="1"/>
    </xf>
    <xf numFmtId="166" fontId="2" fillId="0" borderId="2" xfId="2" applyNumberFormat="1" applyFont="1" applyFill="1" applyBorder="1" applyAlignment="1" applyProtection="1">
      <alignment horizontal="center"/>
      <protection hidden="1"/>
    </xf>
    <xf numFmtId="44" fontId="2" fillId="0" borderId="14" xfId="2" applyNumberFormat="1" applyFont="1" applyFill="1" applyBorder="1" applyAlignment="1" applyProtection="1">
      <protection hidden="1"/>
    </xf>
    <xf numFmtId="166" fontId="14" fillId="0" borderId="2" xfId="2" applyNumberFormat="1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168" fontId="12" fillId="0" borderId="11" xfId="0" applyNumberFormat="1" applyFont="1" applyBorder="1" applyAlignment="1" applyProtection="1">
      <alignment horizontal="center"/>
      <protection locked="0"/>
    </xf>
    <xf numFmtId="43" fontId="2" fillId="0" borderId="11" xfId="13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43" fontId="2" fillId="0" borderId="12" xfId="13" applyFont="1" applyBorder="1" applyAlignment="1" applyProtection="1">
      <alignment horizontal="center"/>
    </xf>
    <xf numFmtId="0" fontId="2" fillId="0" borderId="13" xfId="0" applyFont="1" applyBorder="1" applyProtection="1">
      <protection locked="0"/>
    </xf>
    <xf numFmtId="43" fontId="2" fillId="0" borderId="13" xfId="13" applyFont="1" applyBorder="1" applyAlignment="1" applyProtection="1">
      <alignment horizontal="center"/>
    </xf>
    <xf numFmtId="168" fontId="12" fillId="0" borderId="13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165" fontId="11" fillId="4" borderId="18" xfId="0" applyNumberFormat="1" applyFont="1" applyFill="1" applyBorder="1" applyAlignment="1" applyProtection="1">
      <alignment horizontal="center" vertical="center" wrapText="1"/>
    </xf>
    <xf numFmtId="165" fontId="11" fillId="4" borderId="10" xfId="0" applyNumberFormat="1" applyFont="1" applyFill="1" applyBorder="1" applyAlignment="1" applyProtection="1">
      <alignment horizontal="center" vertical="center" wrapText="1"/>
    </xf>
  </cellXfs>
  <cellStyles count="1088">
    <cellStyle name="20% - Accent1" xfId="30" builtinId="30" customBuiltin="1"/>
    <cellStyle name="20% - Accent1 2" xfId="284" xr:uid="{00000000-0005-0000-0000-000001000000}"/>
    <cellStyle name="20% - Accent1 2 2" xfId="418" xr:uid="{00000000-0005-0000-0000-000002000000}"/>
    <cellStyle name="20% - Accent1 2 2 2" xfId="979" xr:uid="{00000000-0005-0000-0000-000003000000}"/>
    <cellStyle name="20% - Accent1 3" xfId="213" xr:uid="{00000000-0005-0000-0000-000004000000}"/>
    <cellStyle name="20% - Accent1 3 2" xfId="471" xr:uid="{00000000-0005-0000-0000-000005000000}"/>
    <cellStyle name="20% - Accent1 3 2 2" xfId="898" xr:uid="{00000000-0005-0000-0000-000006000000}"/>
    <cellStyle name="20% - Accent1 4" xfId="345" xr:uid="{00000000-0005-0000-0000-000007000000}"/>
    <cellStyle name="20% - Accent1 5" xfId="1045" xr:uid="{00000000-0005-0000-0000-000008000000}"/>
    <cellStyle name="20% - Accent2" xfId="33" builtinId="34" customBuiltin="1"/>
    <cellStyle name="20% - Accent2 2" xfId="288" xr:uid="{00000000-0005-0000-0000-00000A000000}"/>
    <cellStyle name="20% - Accent2 2 2" xfId="422" xr:uid="{00000000-0005-0000-0000-00000B000000}"/>
    <cellStyle name="20% - Accent2 2 2 2" xfId="982" xr:uid="{00000000-0005-0000-0000-00000C000000}"/>
    <cellStyle name="20% - Accent2 3" xfId="217" xr:uid="{00000000-0005-0000-0000-00000D000000}"/>
    <cellStyle name="20% - Accent2 3 2" xfId="475" xr:uid="{00000000-0005-0000-0000-00000E000000}"/>
    <cellStyle name="20% - Accent2 3 2 2" xfId="918" xr:uid="{00000000-0005-0000-0000-00000F000000}"/>
    <cellStyle name="20% - Accent2 4" xfId="349" xr:uid="{00000000-0005-0000-0000-000010000000}"/>
    <cellStyle name="20% - Accent2 5" xfId="1049" xr:uid="{00000000-0005-0000-0000-000011000000}"/>
    <cellStyle name="20% - Accent3" xfId="36" builtinId="38" customBuiltin="1"/>
    <cellStyle name="20% - Accent3 2" xfId="292" xr:uid="{00000000-0005-0000-0000-000013000000}"/>
    <cellStyle name="20% - Accent3 2 2" xfId="426" xr:uid="{00000000-0005-0000-0000-000014000000}"/>
    <cellStyle name="20% - Accent3 2 2 2" xfId="985" xr:uid="{00000000-0005-0000-0000-000015000000}"/>
    <cellStyle name="20% - Accent3 3" xfId="221" xr:uid="{00000000-0005-0000-0000-000016000000}"/>
    <cellStyle name="20% - Accent3 3 2" xfId="479" xr:uid="{00000000-0005-0000-0000-000017000000}"/>
    <cellStyle name="20% - Accent3 3 2 2" xfId="910" xr:uid="{00000000-0005-0000-0000-000018000000}"/>
    <cellStyle name="20% - Accent3 4" xfId="353" xr:uid="{00000000-0005-0000-0000-000019000000}"/>
    <cellStyle name="20% - Accent3 5" xfId="1053" xr:uid="{00000000-0005-0000-0000-00001A000000}"/>
    <cellStyle name="20% - Accent4" xfId="39" builtinId="42" customBuiltin="1"/>
    <cellStyle name="20% - Accent4 2" xfId="296" xr:uid="{00000000-0005-0000-0000-00001C000000}"/>
    <cellStyle name="20% - Accent4 2 2" xfId="430" xr:uid="{00000000-0005-0000-0000-00001D000000}"/>
    <cellStyle name="20% - Accent4 2 2 2" xfId="988" xr:uid="{00000000-0005-0000-0000-00001E000000}"/>
    <cellStyle name="20% - Accent4 3" xfId="225" xr:uid="{00000000-0005-0000-0000-00001F000000}"/>
    <cellStyle name="20% - Accent4 3 2" xfId="483" xr:uid="{00000000-0005-0000-0000-000020000000}"/>
    <cellStyle name="20% - Accent4 3 2 2" xfId="923" xr:uid="{00000000-0005-0000-0000-000021000000}"/>
    <cellStyle name="20% - Accent4 4" xfId="357" xr:uid="{00000000-0005-0000-0000-000022000000}"/>
    <cellStyle name="20% - Accent4 5" xfId="1057" xr:uid="{00000000-0005-0000-0000-000023000000}"/>
    <cellStyle name="20% - Accent5" xfId="42" builtinId="46" customBuiltin="1"/>
    <cellStyle name="20% - Accent5 2" xfId="300" xr:uid="{00000000-0005-0000-0000-000025000000}"/>
    <cellStyle name="20% - Accent5 2 2" xfId="434" xr:uid="{00000000-0005-0000-0000-000026000000}"/>
    <cellStyle name="20% - Accent5 2 2 2" xfId="991" xr:uid="{00000000-0005-0000-0000-000027000000}"/>
    <cellStyle name="20% - Accent5 3" xfId="229" xr:uid="{00000000-0005-0000-0000-000028000000}"/>
    <cellStyle name="20% - Accent5 3 2" xfId="487" xr:uid="{00000000-0005-0000-0000-000029000000}"/>
    <cellStyle name="20% - Accent5 3 2 2" xfId="927" xr:uid="{00000000-0005-0000-0000-00002A000000}"/>
    <cellStyle name="20% - Accent5 4" xfId="361" xr:uid="{00000000-0005-0000-0000-00002B000000}"/>
    <cellStyle name="20% - Accent5 5" xfId="1061" xr:uid="{00000000-0005-0000-0000-00002C000000}"/>
    <cellStyle name="20% - Accent6" xfId="45" builtinId="50" customBuiltin="1"/>
    <cellStyle name="20% - Accent6 2" xfId="304" xr:uid="{00000000-0005-0000-0000-00002E000000}"/>
    <cellStyle name="20% - Accent6 2 2" xfId="438" xr:uid="{00000000-0005-0000-0000-00002F000000}"/>
    <cellStyle name="20% - Accent6 2 2 2" xfId="994" xr:uid="{00000000-0005-0000-0000-000030000000}"/>
    <cellStyle name="20% - Accent6 3" xfId="233" xr:uid="{00000000-0005-0000-0000-000031000000}"/>
    <cellStyle name="20% - Accent6 3 2" xfId="491" xr:uid="{00000000-0005-0000-0000-000032000000}"/>
    <cellStyle name="20% - Accent6 3 2 2" xfId="931" xr:uid="{00000000-0005-0000-0000-000033000000}"/>
    <cellStyle name="20% - Accent6 4" xfId="365" xr:uid="{00000000-0005-0000-0000-000034000000}"/>
    <cellStyle name="20% - Accent6 5" xfId="1065" xr:uid="{00000000-0005-0000-0000-000035000000}"/>
    <cellStyle name="40% - Accent1" xfId="31" builtinId="31" customBuiltin="1"/>
    <cellStyle name="40% - Accent1 2" xfId="285" xr:uid="{00000000-0005-0000-0000-000037000000}"/>
    <cellStyle name="40% - Accent1 2 2" xfId="419" xr:uid="{00000000-0005-0000-0000-000038000000}"/>
    <cellStyle name="40% - Accent1 2 2 2" xfId="980" xr:uid="{00000000-0005-0000-0000-000039000000}"/>
    <cellStyle name="40% - Accent1 3" xfId="214" xr:uid="{00000000-0005-0000-0000-00003A000000}"/>
    <cellStyle name="40% - Accent1 3 2" xfId="472" xr:uid="{00000000-0005-0000-0000-00003B000000}"/>
    <cellStyle name="40% - Accent1 3 2 2" xfId="913" xr:uid="{00000000-0005-0000-0000-00003C000000}"/>
    <cellStyle name="40% - Accent1 4" xfId="346" xr:uid="{00000000-0005-0000-0000-00003D000000}"/>
    <cellStyle name="40% - Accent1 5" xfId="1046" xr:uid="{00000000-0005-0000-0000-00003E000000}"/>
    <cellStyle name="40% - Accent2" xfId="34" builtinId="35" customBuiltin="1"/>
    <cellStyle name="40% - Accent2 2" xfId="289" xr:uid="{00000000-0005-0000-0000-000040000000}"/>
    <cellStyle name="40% - Accent2 2 2" xfId="423" xr:uid="{00000000-0005-0000-0000-000041000000}"/>
    <cellStyle name="40% - Accent2 2 2 2" xfId="983" xr:uid="{00000000-0005-0000-0000-000042000000}"/>
    <cellStyle name="40% - Accent2 3" xfId="218" xr:uid="{00000000-0005-0000-0000-000043000000}"/>
    <cellStyle name="40% - Accent2 3 2" xfId="476" xr:uid="{00000000-0005-0000-0000-000044000000}"/>
    <cellStyle name="40% - Accent2 3 2 2" xfId="908" xr:uid="{00000000-0005-0000-0000-000045000000}"/>
    <cellStyle name="40% - Accent2 4" xfId="350" xr:uid="{00000000-0005-0000-0000-000046000000}"/>
    <cellStyle name="40% - Accent2 5" xfId="1050" xr:uid="{00000000-0005-0000-0000-000047000000}"/>
    <cellStyle name="40% - Accent3" xfId="37" builtinId="39" customBuiltin="1"/>
    <cellStyle name="40% - Accent3 2" xfId="293" xr:uid="{00000000-0005-0000-0000-000049000000}"/>
    <cellStyle name="40% - Accent3 2 2" xfId="427" xr:uid="{00000000-0005-0000-0000-00004A000000}"/>
    <cellStyle name="40% - Accent3 2 2 2" xfId="986" xr:uid="{00000000-0005-0000-0000-00004B000000}"/>
    <cellStyle name="40% - Accent3 3" xfId="222" xr:uid="{00000000-0005-0000-0000-00004C000000}"/>
    <cellStyle name="40% - Accent3 3 2" xfId="480" xr:uid="{00000000-0005-0000-0000-00004D000000}"/>
    <cellStyle name="40% - Accent3 3 2 2" xfId="900" xr:uid="{00000000-0005-0000-0000-00004E000000}"/>
    <cellStyle name="40% - Accent3 4" xfId="354" xr:uid="{00000000-0005-0000-0000-00004F000000}"/>
    <cellStyle name="40% - Accent3 5" xfId="1054" xr:uid="{00000000-0005-0000-0000-000050000000}"/>
    <cellStyle name="40% - Accent4" xfId="40" builtinId="43" customBuiltin="1"/>
    <cellStyle name="40% - Accent4 2" xfId="297" xr:uid="{00000000-0005-0000-0000-000052000000}"/>
    <cellStyle name="40% - Accent4 2 2" xfId="431" xr:uid="{00000000-0005-0000-0000-000053000000}"/>
    <cellStyle name="40% - Accent4 2 2 2" xfId="989" xr:uid="{00000000-0005-0000-0000-000054000000}"/>
    <cellStyle name="40% - Accent4 3" xfId="226" xr:uid="{00000000-0005-0000-0000-000055000000}"/>
    <cellStyle name="40% - Accent4 3 2" xfId="484" xr:uid="{00000000-0005-0000-0000-000056000000}"/>
    <cellStyle name="40% - Accent4 3 2 2" xfId="924" xr:uid="{00000000-0005-0000-0000-000057000000}"/>
    <cellStyle name="40% - Accent4 4" xfId="358" xr:uid="{00000000-0005-0000-0000-000058000000}"/>
    <cellStyle name="40% - Accent4 5" xfId="1058" xr:uid="{00000000-0005-0000-0000-000059000000}"/>
    <cellStyle name="40% - Accent5" xfId="43" builtinId="47" customBuiltin="1"/>
    <cellStyle name="40% - Accent5 2" xfId="301" xr:uid="{00000000-0005-0000-0000-00005B000000}"/>
    <cellStyle name="40% - Accent5 2 2" xfId="435" xr:uid="{00000000-0005-0000-0000-00005C000000}"/>
    <cellStyle name="40% - Accent5 2 2 2" xfId="992" xr:uid="{00000000-0005-0000-0000-00005D000000}"/>
    <cellStyle name="40% - Accent5 3" xfId="230" xr:uid="{00000000-0005-0000-0000-00005E000000}"/>
    <cellStyle name="40% - Accent5 3 2" xfId="488" xr:uid="{00000000-0005-0000-0000-00005F000000}"/>
    <cellStyle name="40% - Accent5 3 2 2" xfId="928" xr:uid="{00000000-0005-0000-0000-000060000000}"/>
    <cellStyle name="40% - Accent5 4" xfId="362" xr:uid="{00000000-0005-0000-0000-000061000000}"/>
    <cellStyle name="40% - Accent5 5" xfId="1062" xr:uid="{00000000-0005-0000-0000-000062000000}"/>
    <cellStyle name="40% - Accent6" xfId="46" builtinId="51" customBuiltin="1"/>
    <cellStyle name="40% - Accent6 2" xfId="305" xr:uid="{00000000-0005-0000-0000-000064000000}"/>
    <cellStyle name="40% - Accent6 2 2" xfId="439" xr:uid="{00000000-0005-0000-0000-000065000000}"/>
    <cellStyle name="40% - Accent6 2 2 2" xfId="995" xr:uid="{00000000-0005-0000-0000-000066000000}"/>
    <cellStyle name="40% - Accent6 3" xfId="234" xr:uid="{00000000-0005-0000-0000-000067000000}"/>
    <cellStyle name="40% - Accent6 3 2" xfId="492" xr:uid="{00000000-0005-0000-0000-000068000000}"/>
    <cellStyle name="40% - Accent6 3 2 2" xfId="932" xr:uid="{00000000-0005-0000-0000-000069000000}"/>
    <cellStyle name="40% - Accent6 4" xfId="366" xr:uid="{00000000-0005-0000-0000-00006A000000}"/>
    <cellStyle name="40% - Accent6 5" xfId="1066" xr:uid="{00000000-0005-0000-0000-00006B000000}"/>
    <cellStyle name="60% - Accent1 2" xfId="156" xr:uid="{00000000-0005-0000-0000-00006C000000}"/>
    <cellStyle name="60% - Accent1 2 2" xfId="258" xr:uid="{00000000-0005-0000-0000-00006D000000}"/>
    <cellStyle name="60% - Accent1 2 2 2" xfId="546" xr:uid="{00000000-0005-0000-0000-00006E000000}"/>
    <cellStyle name="60% - Accent1 2 2 2 2" xfId="956" xr:uid="{00000000-0005-0000-0000-00006F000000}"/>
    <cellStyle name="60% - Accent1 2 3" xfId="393" xr:uid="{00000000-0005-0000-0000-000070000000}"/>
    <cellStyle name="60% - Accent1 2 3 2" xfId="602" xr:uid="{00000000-0005-0000-0000-000071000000}"/>
    <cellStyle name="60% - Accent1 3" xfId="49" xr:uid="{00000000-0005-0000-0000-000072000000}"/>
    <cellStyle name="60% - Accent1 3 2" xfId="286" xr:uid="{00000000-0005-0000-0000-000073000000}"/>
    <cellStyle name="60% - Accent1 3 3" xfId="420" xr:uid="{00000000-0005-0000-0000-000074000000}"/>
    <cellStyle name="60% - Accent1 4" xfId="309" xr:uid="{00000000-0005-0000-0000-000075000000}"/>
    <cellStyle name="60% - Accent1 4 2" xfId="444" xr:uid="{00000000-0005-0000-0000-000076000000}"/>
    <cellStyle name="60% - Accent1 4 2 2" xfId="907" xr:uid="{00000000-0005-0000-0000-000077000000}"/>
    <cellStyle name="60% - Accent1 5" xfId="215" xr:uid="{00000000-0005-0000-0000-000078000000}"/>
    <cellStyle name="60% - Accent1 5 2" xfId="473" xr:uid="{00000000-0005-0000-0000-000079000000}"/>
    <cellStyle name="60% - Accent1 6" xfId="347" xr:uid="{00000000-0005-0000-0000-00007A000000}"/>
    <cellStyle name="60% - Accent1 6 2" xfId="503" xr:uid="{00000000-0005-0000-0000-00007B000000}"/>
    <cellStyle name="60% - Accent1 7" xfId="518" xr:uid="{00000000-0005-0000-0000-00007C000000}"/>
    <cellStyle name="60% - Accent1 8" xfId="1047" xr:uid="{00000000-0005-0000-0000-00007D000000}"/>
    <cellStyle name="60% - Accent2 2" xfId="157" xr:uid="{00000000-0005-0000-0000-00007E000000}"/>
    <cellStyle name="60% - Accent2 2 2" xfId="259" xr:uid="{00000000-0005-0000-0000-00007F000000}"/>
    <cellStyle name="60% - Accent2 2 2 2" xfId="547" xr:uid="{00000000-0005-0000-0000-000080000000}"/>
    <cellStyle name="60% - Accent2 2 2 2 2" xfId="957" xr:uid="{00000000-0005-0000-0000-000081000000}"/>
    <cellStyle name="60% - Accent2 2 3" xfId="394" xr:uid="{00000000-0005-0000-0000-000082000000}"/>
    <cellStyle name="60% - Accent2 2 3 2" xfId="603" xr:uid="{00000000-0005-0000-0000-000083000000}"/>
    <cellStyle name="60% - Accent2 3" xfId="50" xr:uid="{00000000-0005-0000-0000-000084000000}"/>
    <cellStyle name="60% - Accent2 3 2" xfId="290" xr:uid="{00000000-0005-0000-0000-000085000000}"/>
    <cellStyle name="60% - Accent2 3 3" xfId="424" xr:uid="{00000000-0005-0000-0000-000086000000}"/>
    <cellStyle name="60% - Accent2 4" xfId="310" xr:uid="{00000000-0005-0000-0000-000087000000}"/>
    <cellStyle name="60% - Accent2 4 2" xfId="445" xr:uid="{00000000-0005-0000-0000-000088000000}"/>
    <cellStyle name="60% - Accent2 4 2 2" xfId="902" xr:uid="{00000000-0005-0000-0000-000089000000}"/>
    <cellStyle name="60% - Accent2 5" xfId="219" xr:uid="{00000000-0005-0000-0000-00008A000000}"/>
    <cellStyle name="60% - Accent2 5 2" xfId="477" xr:uid="{00000000-0005-0000-0000-00008B000000}"/>
    <cellStyle name="60% - Accent2 6" xfId="351" xr:uid="{00000000-0005-0000-0000-00008C000000}"/>
    <cellStyle name="60% - Accent2 6 2" xfId="504" xr:uid="{00000000-0005-0000-0000-00008D000000}"/>
    <cellStyle name="60% - Accent2 7" xfId="519" xr:uid="{00000000-0005-0000-0000-00008E000000}"/>
    <cellStyle name="60% - Accent2 8" xfId="1051" xr:uid="{00000000-0005-0000-0000-00008F000000}"/>
    <cellStyle name="60% - Accent3 2" xfId="158" xr:uid="{00000000-0005-0000-0000-000090000000}"/>
    <cellStyle name="60% - Accent3 2 2" xfId="260" xr:uid="{00000000-0005-0000-0000-000091000000}"/>
    <cellStyle name="60% - Accent3 2 2 2" xfId="548" xr:uid="{00000000-0005-0000-0000-000092000000}"/>
    <cellStyle name="60% - Accent3 2 2 2 2" xfId="958" xr:uid="{00000000-0005-0000-0000-000093000000}"/>
    <cellStyle name="60% - Accent3 2 3" xfId="395" xr:uid="{00000000-0005-0000-0000-000094000000}"/>
    <cellStyle name="60% - Accent3 2 3 2" xfId="604" xr:uid="{00000000-0005-0000-0000-000095000000}"/>
    <cellStyle name="60% - Accent3 3" xfId="51" xr:uid="{00000000-0005-0000-0000-000096000000}"/>
    <cellStyle name="60% - Accent3 3 2" xfId="294" xr:uid="{00000000-0005-0000-0000-000097000000}"/>
    <cellStyle name="60% - Accent3 3 3" xfId="428" xr:uid="{00000000-0005-0000-0000-000098000000}"/>
    <cellStyle name="60% - Accent3 4" xfId="311" xr:uid="{00000000-0005-0000-0000-000099000000}"/>
    <cellStyle name="60% - Accent3 4 2" xfId="446" xr:uid="{00000000-0005-0000-0000-00009A000000}"/>
    <cellStyle name="60% - Accent3 4 2 2" xfId="921" xr:uid="{00000000-0005-0000-0000-00009B000000}"/>
    <cellStyle name="60% - Accent3 5" xfId="223" xr:uid="{00000000-0005-0000-0000-00009C000000}"/>
    <cellStyle name="60% - Accent3 5 2" xfId="481" xr:uid="{00000000-0005-0000-0000-00009D000000}"/>
    <cellStyle name="60% - Accent3 6" xfId="355" xr:uid="{00000000-0005-0000-0000-00009E000000}"/>
    <cellStyle name="60% - Accent3 6 2" xfId="505" xr:uid="{00000000-0005-0000-0000-00009F000000}"/>
    <cellStyle name="60% - Accent3 7" xfId="520" xr:uid="{00000000-0005-0000-0000-0000A0000000}"/>
    <cellStyle name="60% - Accent3 8" xfId="1055" xr:uid="{00000000-0005-0000-0000-0000A1000000}"/>
    <cellStyle name="60% - Accent4 2" xfId="159" xr:uid="{00000000-0005-0000-0000-0000A2000000}"/>
    <cellStyle name="60% - Accent4 2 2" xfId="261" xr:uid="{00000000-0005-0000-0000-0000A3000000}"/>
    <cellStyle name="60% - Accent4 2 2 2" xfId="549" xr:uid="{00000000-0005-0000-0000-0000A4000000}"/>
    <cellStyle name="60% - Accent4 2 2 2 2" xfId="959" xr:uid="{00000000-0005-0000-0000-0000A5000000}"/>
    <cellStyle name="60% - Accent4 2 3" xfId="396" xr:uid="{00000000-0005-0000-0000-0000A6000000}"/>
    <cellStyle name="60% - Accent4 2 3 2" xfId="605" xr:uid="{00000000-0005-0000-0000-0000A7000000}"/>
    <cellStyle name="60% - Accent4 3" xfId="52" xr:uid="{00000000-0005-0000-0000-0000A8000000}"/>
    <cellStyle name="60% - Accent4 3 2" xfId="298" xr:uid="{00000000-0005-0000-0000-0000A9000000}"/>
    <cellStyle name="60% - Accent4 3 3" xfId="432" xr:uid="{00000000-0005-0000-0000-0000AA000000}"/>
    <cellStyle name="60% - Accent4 4" xfId="312" xr:uid="{00000000-0005-0000-0000-0000AB000000}"/>
    <cellStyle name="60% - Accent4 4 2" xfId="447" xr:uid="{00000000-0005-0000-0000-0000AC000000}"/>
    <cellStyle name="60% - Accent4 4 2 2" xfId="925" xr:uid="{00000000-0005-0000-0000-0000AD000000}"/>
    <cellStyle name="60% - Accent4 5" xfId="227" xr:uid="{00000000-0005-0000-0000-0000AE000000}"/>
    <cellStyle name="60% - Accent4 5 2" xfId="485" xr:uid="{00000000-0005-0000-0000-0000AF000000}"/>
    <cellStyle name="60% - Accent4 6" xfId="359" xr:uid="{00000000-0005-0000-0000-0000B0000000}"/>
    <cellStyle name="60% - Accent4 6 2" xfId="506" xr:uid="{00000000-0005-0000-0000-0000B1000000}"/>
    <cellStyle name="60% - Accent4 7" xfId="521" xr:uid="{00000000-0005-0000-0000-0000B2000000}"/>
    <cellStyle name="60% - Accent4 8" xfId="1059" xr:uid="{00000000-0005-0000-0000-0000B3000000}"/>
    <cellStyle name="60% - Accent5 2" xfId="160" xr:uid="{00000000-0005-0000-0000-0000B4000000}"/>
    <cellStyle name="60% - Accent5 2 2" xfId="262" xr:uid="{00000000-0005-0000-0000-0000B5000000}"/>
    <cellStyle name="60% - Accent5 2 2 2" xfId="550" xr:uid="{00000000-0005-0000-0000-0000B6000000}"/>
    <cellStyle name="60% - Accent5 2 2 2 2" xfId="960" xr:uid="{00000000-0005-0000-0000-0000B7000000}"/>
    <cellStyle name="60% - Accent5 2 3" xfId="397" xr:uid="{00000000-0005-0000-0000-0000B8000000}"/>
    <cellStyle name="60% - Accent5 2 3 2" xfId="606" xr:uid="{00000000-0005-0000-0000-0000B9000000}"/>
    <cellStyle name="60% - Accent5 3" xfId="53" xr:uid="{00000000-0005-0000-0000-0000BA000000}"/>
    <cellStyle name="60% - Accent5 3 2" xfId="302" xr:uid="{00000000-0005-0000-0000-0000BB000000}"/>
    <cellStyle name="60% - Accent5 3 3" xfId="436" xr:uid="{00000000-0005-0000-0000-0000BC000000}"/>
    <cellStyle name="60% - Accent5 4" xfId="313" xr:uid="{00000000-0005-0000-0000-0000BD000000}"/>
    <cellStyle name="60% - Accent5 4 2" xfId="448" xr:uid="{00000000-0005-0000-0000-0000BE000000}"/>
    <cellStyle name="60% - Accent5 4 2 2" xfId="929" xr:uid="{00000000-0005-0000-0000-0000BF000000}"/>
    <cellStyle name="60% - Accent5 5" xfId="231" xr:uid="{00000000-0005-0000-0000-0000C0000000}"/>
    <cellStyle name="60% - Accent5 5 2" xfId="489" xr:uid="{00000000-0005-0000-0000-0000C1000000}"/>
    <cellStyle name="60% - Accent5 6" xfId="363" xr:uid="{00000000-0005-0000-0000-0000C2000000}"/>
    <cellStyle name="60% - Accent5 6 2" xfId="507" xr:uid="{00000000-0005-0000-0000-0000C3000000}"/>
    <cellStyle name="60% - Accent5 7" xfId="522" xr:uid="{00000000-0005-0000-0000-0000C4000000}"/>
    <cellStyle name="60% - Accent5 8" xfId="1063" xr:uid="{00000000-0005-0000-0000-0000C5000000}"/>
    <cellStyle name="60% - Accent6 2" xfId="161" xr:uid="{00000000-0005-0000-0000-0000C6000000}"/>
    <cellStyle name="60% - Accent6 2 2" xfId="263" xr:uid="{00000000-0005-0000-0000-0000C7000000}"/>
    <cellStyle name="60% - Accent6 2 2 2" xfId="551" xr:uid="{00000000-0005-0000-0000-0000C8000000}"/>
    <cellStyle name="60% - Accent6 2 2 2 2" xfId="961" xr:uid="{00000000-0005-0000-0000-0000C9000000}"/>
    <cellStyle name="60% - Accent6 2 3" xfId="398" xr:uid="{00000000-0005-0000-0000-0000CA000000}"/>
    <cellStyle name="60% - Accent6 2 3 2" xfId="607" xr:uid="{00000000-0005-0000-0000-0000CB000000}"/>
    <cellStyle name="60% - Accent6 3" xfId="54" xr:uid="{00000000-0005-0000-0000-0000CC000000}"/>
    <cellStyle name="60% - Accent6 3 2" xfId="306" xr:uid="{00000000-0005-0000-0000-0000CD000000}"/>
    <cellStyle name="60% - Accent6 3 3" xfId="440" xr:uid="{00000000-0005-0000-0000-0000CE000000}"/>
    <cellStyle name="60% - Accent6 4" xfId="314" xr:uid="{00000000-0005-0000-0000-0000CF000000}"/>
    <cellStyle name="60% - Accent6 4 2" xfId="449" xr:uid="{00000000-0005-0000-0000-0000D0000000}"/>
    <cellStyle name="60% - Accent6 4 2 2" xfId="933" xr:uid="{00000000-0005-0000-0000-0000D1000000}"/>
    <cellStyle name="60% - Accent6 5" xfId="235" xr:uid="{00000000-0005-0000-0000-0000D2000000}"/>
    <cellStyle name="60% - Accent6 5 2" xfId="493" xr:uid="{00000000-0005-0000-0000-0000D3000000}"/>
    <cellStyle name="60% - Accent6 6" xfId="367" xr:uid="{00000000-0005-0000-0000-0000D4000000}"/>
    <cellStyle name="60% - Accent6 6 2" xfId="508" xr:uid="{00000000-0005-0000-0000-0000D5000000}"/>
    <cellStyle name="60% - Accent6 7" xfId="523" xr:uid="{00000000-0005-0000-0000-0000D6000000}"/>
    <cellStyle name="60% - Accent6 8" xfId="1067" xr:uid="{00000000-0005-0000-0000-0000D7000000}"/>
    <cellStyle name="Accent1" xfId="29" builtinId="29" customBuiltin="1"/>
    <cellStyle name="Accent1 2" xfId="283" xr:uid="{00000000-0005-0000-0000-0000D9000000}"/>
    <cellStyle name="Accent1 2 2" xfId="417" xr:uid="{00000000-0005-0000-0000-0000DA000000}"/>
    <cellStyle name="Accent1 2 2 2" xfId="978" xr:uid="{00000000-0005-0000-0000-0000DB000000}"/>
    <cellStyle name="Accent1 3" xfId="212" xr:uid="{00000000-0005-0000-0000-0000DC000000}"/>
    <cellStyle name="Accent1 3 2" xfId="470" xr:uid="{00000000-0005-0000-0000-0000DD000000}"/>
    <cellStyle name="Accent1 3 2 2" xfId="905" xr:uid="{00000000-0005-0000-0000-0000DE000000}"/>
    <cellStyle name="Accent1 4" xfId="344" xr:uid="{00000000-0005-0000-0000-0000DF000000}"/>
    <cellStyle name="Accent1 5" xfId="1044" xr:uid="{00000000-0005-0000-0000-0000E0000000}"/>
    <cellStyle name="Accent2" xfId="32" builtinId="33" customBuiltin="1"/>
    <cellStyle name="Accent2 2" xfId="287" xr:uid="{00000000-0005-0000-0000-0000E2000000}"/>
    <cellStyle name="Accent2 2 2" xfId="421" xr:uid="{00000000-0005-0000-0000-0000E3000000}"/>
    <cellStyle name="Accent2 2 2 2" xfId="981" xr:uid="{00000000-0005-0000-0000-0000E4000000}"/>
    <cellStyle name="Accent2 3" xfId="216" xr:uid="{00000000-0005-0000-0000-0000E5000000}"/>
    <cellStyle name="Accent2 3 2" xfId="474" xr:uid="{00000000-0005-0000-0000-0000E6000000}"/>
    <cellStyle name="Accent2 3 2 2" xfId="896" xr:uid="{00000000-0005-0000-0000-0000E7000000}"/>
    <cellStyle name="Accent2 4" xfId="348" xr:uid="{00000000-0005-0000-0000-0000E8000000}"/>
    <cellStyle name="Accent2 5" xfId="1048" xr:uid="{00000000-0005-0000-0000-0000E9000000}"/>
    <cellStyle name="Accent3" xfId="35" builtinId="37" customBuiltin="1"/>
    <cellStyle name="Accent3 2" xfId="291" xr:uid="{00000000-0005-0000-0000-0000EB000000}"/>
    <cellStyle name="Accent3 2 2" xfId="425" xr:uid="{00000000-0005-0000-0000-0000EC000000}"/>
    <cellStyle name="Accent3 2 2 2" xfId="984" xr:uid="{00000000-0005-0000-0000-0000ED000000}"/>
    <cellStyle name="Accent3 3" xfId="220" xr:uid="{00000000-0005-0000-0000-0000EE000000}"/>
    <cellStyle name="Accent3 3 2" xfId="478" xr:uid="{00000000-0005-0000-0000-0000EF000000}"/>
    <cellStyle name="Accent3 3 2 2" xfId="916" xr:uid="{00000000-0005-0000-0000-0000F0000000}"/>
    <cellStyle name="Accent3 4" xfId="352" xr:uid="{00000000-0005-0000-0000-0000F1000000}"/>
    <cellStyle name="Accent3 5" xfId="1052" xr:uid="{00000000-0005-0000-0000-0000F2000000}"/>
    <cellStyle name="Accent4" xfId="38" builtinId="41" customBuiltin="1"/>
    <cellStyle name="Accent4 2" xfId="295" xr:uid="{00000000-0005-0000-0000-0000F4000000}"/>
    <cellStyle name="Accent4 2 2" xfId="429" xr:uid="{00000000-0005-0000-0000-0000F5000000}"/>
    <cellStyle name="Accent4 2 2 2" xfId="987" xr:uid="{00000000-0005-0000-0000-0000F6000000}"/>
    <cellStyle name="Accent4 3" xfId="224" xr:uid="{00000000-0005-0000-0000-0000F7000000}"/>
    <cellStyle name="Accent4 3 2" xfId="482" xr:uid="{00000000-0005-0000-0000-0000F8000000}"/>
    <cellStyle name="Accent4 3 2 2" xfId="922" xr:uid="{00000000-0005-0000-0000-0000F9000000}"/>
    <cellStyle name="Accent4 4" xfId="356" xr:uid="{00000000-0005-0000-0000-0000FA000000}"/>
    <cellStyle name="Accent4 5" xfId="1056" xr:uid="{00000000-0005-0000-0000-0000FB000000}"/>
    <cellStyle name="Accent5" xfId="41" builtinId="45" customBuiltin="1"/>
    <cellStyle name="Accent5 2" xfId="299" xr:uid="{00000000-0005-0000-0000-0000FD000000}"/>
    <cellStyle name="Accent5 2 2" xfId="433" xr:uid="{00000000-0005-0000-0000-0000FE000000}"/>
    <cellStyle name="Accent5 2 2 2" xfId="990" xr:uid="{00000000-0005-0000-0000-0000FF000000}"/>
    <cellStyle name="Accent5 3" xfId="228" xr:uid="{00000000-0005-0000-0000-000000010000}"/>
    <cellStyle name="Accent5 3 2" xfId="486" xr:uid="{00000000-0005-0000-0000-000001010000}"/>
    <cellStyle name="Accent5 3 2 2" xfId="926" xr:uid="{00000000-0005-0000-0000-000002010000}"/>
    <cellStyle name="Accent5 4" xfId="360" xr:uid="{00000000-0005-0000-0000-000003010000}"/>
    <cellStyle name="Accent5 5" xfId="1060" xr:uid="{00000000-0005-0000-0000-000004010000}"/>
    <cellStyle name="Accent6" xfId="44" builtinId="49" customBuiltin="1"/>
    <cellStyle name="Accent6 2" xfId="303" xr:uid="{00000000-0005-0000-0000-000006010000}"/>
    <cellStyle name="Accent6 2 2" xfId="437" xr:uid="{00000000-0005-0000-0000-000007010000}"/>
    <cellStyle name="Accent6 2 2 2" xfId="993" xr:uid="{00000000-0005-0000-0000-000008010000}"/>
    <cellStyle name="Accent6 3" xfId="232" xr:uid="{00000000-0005-0000-0000-000009010000}"/>
    <cellStyle name="Accent6 3 2" xfId="490" xr:uid="{00000000-0005-0000-0000-00000A010000}"/>
    <cellStyle name="Accent6 3 2 2" xfId="930" xr:uid="{00000000-0005-0000-0000-00000B010000}"/>
    <cellStyle name="Accent6 4" xfId="364" xr:uid="{00000000-0005-0000-0000-00000C010000}"/>
    <cellStyle name="Accent6 5" xfId="1064" xr:uid="{00000000-0005-0000-0000-00000D010000}"/>
    <cellStyle name="Bad" xfId="19" builtinId="27" customBuiltin="1"/>
    <cellStyle name="Bad 2" xfId="272" xr:uid="{00000000-0005-0000-0000-00000F010000}"/>
    <cellStyle name="Bad 2 2" xfId="406" xr:uid="{00000000-0005-0000-0000-000010010000}"/>
    <cellStyle name="Bad 2 2 2" xfId="968" xr:uid="{00000000-0005-0000-0000-000011010000}"/>
    <cellStyle name="Bad 3" xfId="201" xr:uid="{00000000-0005-0000-0000-000012010000}"/>
    <cellStyle name="Bad 3 2" xfId="459" xr:uid="{00000000-0005-0000-0000-000013010000}"/>
    <cellStyle name="Bad 3 2 2" xfId="906" xr:uid="{00000000-0005-0000-0000-000014010000}"/>
    <cellStyle name="Bad 4" xfId="333" xr:uid="{00000000-0005-0000-0000-000015010000}"/>
    <cellStyle name="Bad 5" xfId="1033" xr:uid="{00000000-0005-0000-0000-000016010000}"/>
    <cellStyle name="blp_column_header" xfId="55" xr:uid="{00000000-0005-0000-0000-000017010000}"/>
    <cellStyle name="Calculation" xfId="22" builtinId="22" customBuiltin="1"/>
    <cellStyle name="Calculation 2" xfId="276" xr:uid="{00000000-0005-0000-0000-000019010000}"/>
    <cellStyle name="Calculation 2 2" xfId="410" xr:uid="{00000000-0005-0000-0000-00001A010000}"/>
    <cellStyle name="Calculation 2 2 2" xfId="971" xr:uid="{00000000-0005-0000-0000-00001B010000}"/>
    <cellStyle name="Calculation 3" xfId="205" xr:uid="{00000000-0005-0000-0000-00001C010000}"/>
    <cellStyle name="Calculation 3 2" xfId="463" xr:uid="{00000000-0005-0000-0000-00001D010000}"/>
    <cellStyle name="Calculation 3 2 2" xfId="920" xr:uid="{00000000-0005-0000-0000-00001E010000}"/>
    <cellStyle name="Calculation 4" xfId="337" xr:uid="{00000000-0005-0000-0000-00001F010000}"/>
    <cellStyle name="Calculation 5" xfId="1037" xr:uid="{00000000-0005-0000-0000-000020010000}"/>
    <cellStyle name="Check Cell" xfId="24" builtinId="23" customBuiltin="1"/>
    <cellStyle name="Check Cell 2" xfId="278" xr:uid="{00000000-0005-0000-0000-000022010000}"/>
    <cellStyle name="Check Cell 2 2" xfId="412" xr:uid="{00000000-0005-0000-0000-000023010000}"/>
    <cellStyle name="Check Cell 2 2 2" xfId="973" xr:uid="{00000000-0005-0000-0000-000024010000}"/>
    <cellStyle name="Check Cell 3" xfId="207" xr:uid="{00000000-0005-0000-0000-000025010000}"/>
    <cellStyle name="Check Cell 3 2" xfId="465" xr:uid="{00000000-0005-0000-0000-000026010000}"/>
    <cellStyle name="Check Cell 3 2 2" xfId="915" xr:uid="{00000000-0005-0000-0000-000027010000}"/>
    <cellStyle name="Check Cell 4" xfId="339" xr:uid="{00000000-0005-0000-0000-000028010000}"/>
    <cellStyle name="Check Cell 5" xfId="1039" xr:uid="{00000000-0005-0000-0000-000029010000}"/>
    <cellStyle name="Comma [0] 2 2" xfId="62" xr:uid="{00000000-0005-0000-0000-00002A010000}"/>
    <cellStyle name="Comma [0] 2 2 2" xfId="63" xr:uid="{00000000-0005-0000-0000-00002B010000}"/>
    <cellStyle name="Comma [0] 2 2 3" xfId="635" xr:uid="{00000000-0005-0000-0000-00002C010000}"/>
    <cellStyle name="Comma [0] 2 2 3 2" xfId="790" xr:uid="{00000000-0005-0000-0000-00002D010000}"/>
    <cellStyle name="Comma [0] 2 2 4" xfId="738" xr:uid="{00000000-0005-0000-0000-00002E010000}"/>
    <cellStyle name="Comma 10" xfId="58" xr:uid="{00000000-0005-0000-0000-00002F010000}"/>
    <cellStyle name="Comma 10 2" xfId="634" xr:uid="{00000000-0005-0000-0000-000030010000}"/>
    <cellStyle name="Comma 10 2 2" xfId="789" xr:uid="{00000000-0005-0000-0000-000031010000}"/>
    <cellStyle name="Comma 10 3" xfId="737" xr:uid="{00000000-0005-0000-0000-000032010000}"/>
    <cellStyle name="Comma 100" xfId="1003" xr:uid="{00000000-0005-0000-0000-000033010000}"/>
    <cellStyle name="Comma 100 2" xfId="1070" xr:uid="{00000000-0005-0000-0000-000034010000}"/>
    <cellStyle name="Comma 101" xfId="1013" xr:uid="{00000000-0005-0000-0000-000035010000}"/>
    <cellStyle name="Comma 101 2" xfId="1074" xr:uid="{00000000-0005-0000-0000-000036010000}"/>
    <cellStyle name="Comma 101 3" xfId="1072" xr:uid="{00000000-0005-0000-0000-000037010000}"/>
    <cellStyle name="Comma 102" xfId="1014" xr:uid="{00000000-0005-0000-0000-000038010000}"/>
    <cellStyle name="Comma 102 2" xfId="1073" xr:uid="{00000000-0005-0000-0000-000039010000}"/>
    <cellStyle name="Comma 102 3" xfId="1083" xr:uid="{00000000-0005-0000-0000-00003A010000}"/>
    <cellStyle name="Comma 103" xfId="1015" xr:uid="{00000000-0005-0000-0000-00003B010000}"/>
    <cellStyle name="Comma 103 2" xfId="1075" xr:uid="{00000000-0005-0000-0000-00003C010000}"/>
    <cellStyle name="Comma 104" xfId="1016" xr:uid="{00000000-0005-0000-0000-00003D010000}"/>
    <cellStyle name="Comma 104 2" xfId="1076" xr:uid="{00000000-0005-0000-0000-00003E010000}"/>
    <cellStyle name="Comma 104 3" xfId="1084" xr:uid="{00000000-0005-0000-0000-00003F010000}"/>
    <cellStyle name="Comma 105" xfId="1017" xr:uid="{00000000-0005-0000-0000-000040010000}"/>
    <cellStyle name="Comma 105 2" xfId="1085" xr:uid="{00000000-0005-0000-0000-000041010000}"/>
    <cellStyle name="Comma 106" xfId="1018" xr:uid="{00000000-0005-0000-0000-000042010000}"/>
    <cellStyle name="Comma 106 2" xfId="1086" xr:uid="{00000000-0005-0000-0000-000043010000}"/>
    <cellStyle name="Comma 107" xfId="1019" xr:uid="{00000000-0005-0000-0000-000044010000}"/>
    <cellStyle name="Comma 107 2" xfId="1077" xr:uid="{00000000-0005-0000-0000-000045010000}"/>
    <cellStyle name="Comma 108" xfId="1020" xr:uid="{00000000-0005-0000-0000-000046010000}"/>
    <cellStyle name="Comma 108 2" xfId="1079" xr:uid="{00000000-0005-0000-0000-000047010000}"/>
    <cellStyle name="Comma 109" xfId="1022" xr:uid="{00000000-0005-0000-0000-000048010000}"/>
    <cellStyle name="Comma 109 2" xfId="1078" xr:uid="{00000000-0005-0000-0000-000049010000}"/>
    <cellStyle name="Comma 11" xfId="138" xr:uid="{00000000-0005-0000-0000-00004A010000}"/>
    <cellStyle name="Comma 11 2" xfId="668" xr:uid="{00000000-0005-0000-0000-00004B010000}"/>
    <cellStyle name="Comma 11 2 2" xfId="822" xr:uid="{00000000-0005-0000-0000-00004C010000}"/>
    <cellStyle name="Comma 11 3" xfId="770" xr:uid="{00000000-0005-0000-0000-00004D010000}"/>
    <cellStyle name="Comma 110" xfId="1023" xr:uid="{00000000-0005-0000-0000-00004E010000}"/>
    <cellStyle name="Comma 111" xfId="1025" xr:uid="{00000000-0005-0000-0000-00004F010000}"/>
    <cellStyle name="Comma 112" xfId="1024" xr:uid="{00000000-0005-0000-0000-000050010000}"/>
    <cellStyle name="Comma 113" xfId="1026" xr:uid="{00000000-0005-0000-0000-000051010000}"/>
    <cellStyle name="Comma 114" xfId="1068" xr:uid="{00000000-0005-0000-0000-000052010000}"/>
    <cellStyle name="Comma 115" xfId="1069" xr:uid="{00000000-0005-0000-0000-000053010000}"/>
    <cellStyle name="Comma 116" xfId="1080" xr:uid="{00000000-0005-0000-0000-000054010000}"/>
    <cellStyle name="Comma 117" xfId="1082" xr:uid="{00000000-0005-0000-0000-000055010000}"/>
    <cellStyle name="Comma 118" xfId="1081" xr:uid="{00000000-0005-0000-0000-000056010000}"/>
    <cellStyle name="Comma 119" xfId="1087" xr:uid="{00000000-0005-0000-0000-000057010000}"/>
    <cellStyle name="Comma 12" xfId="139" xr:uid="{00000000-0005-0000-0000-000058010000}"/>
    <cellStyle name="Comma 12 2" xfId="669" xr:uid="{00000000-0005-0000-0000-000059010000}"/>
    <cellStyle name="Comma 12 2 2" xfId="823" xr:uid="{00000000-0005-0000-0000-00005A010000}"/>
    <cellStyle name="Comma 13" xfId="145" xr:uid="{00000000-0005-0000-0000-00005B010000}"/>
    <cellStyle name="Comma 13 2" xfId="675" xr:uid="{00000000-0005-0000-0000-00005C010000}"/>
    <cellStyle name="Comma 13 2 2" xfId="829" xr:uid="{00000000-0005-0000-0000-00005D010000}"/>
    <cellStyle name="Comma 14" xfId="143" xr:uid="{00000000-0005-0000-0000-00005E010000}"/>
    <cellStyle name="Comma 14 2" xfId="673" xr:uid="{00000000-0005-0000-0000-00005F010000}"/>
    <cellStyle name="Comma 14 2 2" xfId="827" xr:uid="{00000000-0005-0000-0000-000060010000}"/>
    <cellStyle name="Comma 15" xfId="142" xr:uid="{00000000-0005-0000-0000-000061010000}"/>
    <cellStyle name="Comma 15 2" xfId="672" xr:uid="{00000000-0005-0000-0000-000062010000}"/>
    <cellStyle name="Comma 15 2 2" xfId="826" xr:uid="{00000000-0005-0000-0000-000063010000}"/>
    <cellStyle name="Comma 16" xfId="140" xr:uid="{00000000-0005-0000-0000-000064010000}"/>
    <cellStyle name="Comma 16 2" xfId="670" xr:uid="{00000000-0005-0000-0000-000065010000}"/>
    <cellStyle name="Comma 16 2 2" xfId="824" xr:uid="{00000000-0005-0000-0000-000066010000}"/>
    <cellStyle name="Comma 17" xfId="144" xr:uid="{00000000-0005-0000-0000-000067010000}"/>
    <cellStyle name="Comma 17 2" xfId="674" xr:uid="{00000000-0005-0000-0000-000068010000}"/>
    <cellStyle name="Comma 17 2 2" xfId="828" xr:uid="{00000000-0005-0000-0000-000069010000}"/>
    <cellStyle name="Comma 18" xfId="146" xr:uid="{00000000-0005-0000-0000-00006A010000}"/>
    <cellStyle name="Comma 18 2" xfId="676" xr:uid="{00000000-0005-0000-0000-00006B010000}"/>
    <cellStyle name="Comma 18 2 2" xfId="830" xr:uid="{00000000-0005-0000-0000-00006C010000}"/>
    <cellStyle name="Comma 19" xfId="141" xr:uid="{00000000-0005-0000-0000-00006D010000}"/>
    <cellStyle name="Comma 19 2" xfId="671" xr:uid="{00000000-0005-0000-0000-00006E010000}"/>
    <cellStyle name="Comma 19 2 2" xfId="825" xr:uid="{00000000-0005-0000-0000-00006F010000}"/>
    <cellStyle name="Comma 2" xfId="9" xr:uid="{00000000-0005-0000-0000-000070010000}"/>
    <cellStyle name="Comma 2 2" xfId="65" xr:uid="{00000000-0005-0000-0000-000071010000}"/>
    <cellStyle name="Comma 2 2 2" xfId="66" xr:uid="{00000000-0005-0000-0000-000072010000}"/>
    <cellStyle name="Comma 2 2 2 2" xfId="67" xr:uid="{00000000-0005-0000-0000-000073010000}"/>
    <cellStyle name="Comma 2 2 2 2 2" xfId="239" xr:uid="{00000000-0005-0000-0000-000074010000}"/>
    <cellStyle name="Comma 2 2 2 2 2 2" xfId="527" xr:uid="{00000000-0005-0000-0000-000075010000}"/>
    <cellStyle name="Comma 2 2 2 2 2 2 2" xfId="937" xr:uid="{00000000-0005-0000-0000-000076010000}"/>
    <cellStyle name="Comma 2 2 2 2 3" xfId="371" xr:uid="{00000000-0005-0000-0000-000077010000}"/>
    <cellStyle name="Comma 2 2 2 2 3 2" xfId="581" xr:uid="{00000000-0005-0000-0000-000078010000}"/>
    <cellStyle name="Comma 2 2 2 3" xfId="638" xr:uid="{00000000-0005-0000-0000-000079010000}"/>
    <cellStyle name="Comma 2 2 2 3 2" xfId="793" xr:uid="{00000000-0005-0000-0000-00007A010000}"/>
    <cellStyle name="Comma 2 2 2 4" xfId="741" xr:uid="{00000000-0005-0000-0000-00007B010000}"/>
    <cellStyle name="Comma 2 2 3" xfId="68" xr:uid="{00000000-0005-0000-0000-00007C010000}"/>
    <cellStyle name="Comma 2 2 3 2" xfId="639" xr:uid="{00000000-0005-0000-0000-00007D010000}"/>
    <cellStyle name="Comma 2 2 3 2 2" xfId="794" xr:uid="{00000000-0005-0000-0000-00007E010000}"/>
    <cellStyle name="Comma 2 2 3 3" xfId="742" xr:uid="{00000000-0005-0000-0000-00007F010000}"/>
    <cellStyle name="Comma 2 2 4" xfId="69" xr:uid="{00000000-0005-0000-0000-000080010000}"/>
    <cellStyle name="Comma 2 2 4 2" xfId="640" xr:uid="{00000000-0005-0000-0000-000081010000}"/>
    <cellStyle name="Comma 2 2 4 2 2" xfId="795" xr:uid="{00000000-0005-0000-0000-000082010000}"/>
    <cellStyle name="Comma 2 2 4 3" xfId="743" xr:uid="{00000000-0005-0000-0000-000083010000}"/>
    <cellStyle name="Comma 2 2 5" xfId="637" xr:uid="{00000000-0005-0000-0000-000084010000}"/>
    <cellStyle name="Comma 2 2 5 2" xfId="792" xr:uid="{00000000-0005-0000-0000-000085010000}"/>
    <cellStyle name="Comma 2 2 6" xfId="740" xr:uid="{00000000-0005-0000-0000-000086010000}"/>
    <cellStyle name="Comma 2 3" xfId="70" xr:uid="{00000000-0005-0000-0000-000087010000}"/>
    <cellStyle name="Comma 2 3 2" xfId="71" xr:uid="{00000000-0005-0000-0000-000088010000}"/>
    <cellStyle name="Comma 2 3 2 2" xfId="72" xr:uid="{00000000-0005-0000-0000-000089010000}"/>
    <cellStyle name="Comma 2 3 2 2 2" xfId="643" xr:uid="{00000000-0005-0000-0000-00008A010000}"/>
    <cellStyle name="Comma 2 3 2 2 2 2" xfId="798" xr:uid="{00000000-0005-0000-0000-00008B010000}"/>
    <cellStyle name="Comma 2 3 2 2 3" xfId="746" xr:uid="{00000000-0005-0000-0000-00008C010000}"/>
    <cellStyle name="Comma 2 3 2 3" xfId="642" xr:uid="{00000000-0005-0000-0000-00008D010000}"/>
    <cellStyle name="Comma 2 3 2 3 2" xfId="797" xr:uid="{00000000-0005-0000-0000-00008E010000}"/>
    <cellStyle name="Comma 2 3 2 4" xfId="745" xr:uid="{00000000-0005-0000-0000-00008F010000}"/>
    <cellStyle name="Comma 2 3 3" xfId="73" xr:uid="{00000000-0005-0000-0000-000090010000}"/>
    <cellStyle name="Comma 2 3 3 2" xfId="644" xr:uid="{00000000-0005-0000-0000-000091010000}"/>
    <cellStyle name="Comma 2 3 3 2 2" xfId="799" xr:uid="{00000000-0005-0000-0000-000092010000}"/>
    <cellStyle name="Comma 2 3 3 3" xfId="747" xr:uid="{00000000-0005-0000-0000-000093010000}"/>
    <cellStyle name="Comma 2 3 4" xfId="641" xr:uid="{00000000-0005-0000-0000-000094010000}"/>
    <cellStyle name="Comma 2 3 4 2" xfId="796" xr:uid="{00000000-0005-0000-0000-000095010000}"/>
    <cellStyle name="Comma 2 3 5" xfId="744" xr:uid="{00000000-0005-0000-0000-000096010000}"/>
    <cellStyle name="Comma 2 4" xfId="74" xr:uid="{00000000-0005-0000-0000-000097010000}"/>
    <cellStyle name="Comma 2 4 2" xfId="645" xr:uid="{00000000-0005-0000-0000-000098010000}"/>
    <cellStyle name="Comma 2 4 2 2" xfId="800" xr:uid="{00000000-0005-0000-0000-000099010000}"/>
    <cellStyle name="Comma 2 4 3" xfId="748" xr:uid="{00000000-0005-0000-0000-00009A010000}"/>
    <cellStyle name="Comma 2 44" xfId="75" xr:uid="{00000000-0005-0000-0000-00009B010000}"/>
    <cellStyle name="Comma 2 44 2" xfId="646" xr:uid="{00000000-0005-0000-0000-00009C010000}"/>
    <cellStyle name="Comma 2 44 2 2" xfId="801" xr:uid="{00000000-0005-0000-0000-00009D010000}"/>
    <cellStyle name="Comma 2 44 3" xfId="749" xr:uid="{00000000-0005-0000-0000-00009E010000}"/>
    <cellStyle name="Comma 2 5" xfId="76" xr:uid="{00000000-0005-0000-0000-00009F010000}"/>
    <cellStyle name="Comma 2 5 2" xfId="77" xr:uid="{00000000-0005-0000-0000-0000A0010000}"/>
    <cellStyle name="Comma 2 5 2 2" xfId="648" xr:uid="{00000000-0005-0000-0000-0000A1010000}"/>
    <cellStyle name="Comma 2 5 2 2 2" xfId="803" xr:uid="{00000000-0005-0000-0000-0000A2010000}"/>
    <cellStyle name="Comma 2 5 2 3" xfId="751" xr:uid="{00000000-0005-0000-0000-0000A3010000}"/>
    <cellStyle name="Comma 2 5 3" xfId="647" xr:uid="{00000000-0005-0000-0000-0000A4010000}"/>
    <cellStyle name="Comma 2 5 3 2" xfId="802" xr:uid="{00000000-0005-0000-0000-0000A5010000}"/>
    <cellStyle name="Comma 2 5 4" xfId="750" xr:uid="{00000000-0005-0000-0000-0000A6010000}"/>
    <cellStyle name="Comma 2 6" xfId="78" xr:uid="{00000000-0005-0000-0000-0000A7010000}"/>
    <cellStyle name="Comma 2 6 2" xfId="649" xr:uid="{00000000-0005-0000-0000-0000A8010000}"/>
    <cellStyle name="Comma 2 6 2 2" xfId="804" xr:uid="{00000000-0005-0000-0000-0000A9010000}"/>
    <cellStyle name="Comma 2 6 3" xfId="752" xr:uid="{00000000-0005-0000-0000-0000AA010000}"/>
    <cellStyle name="Comma 2 7" xfId="64" xr:uid="{00000000-0005-0000-0000-0000AB010000}"/>
    <cellStyle name="Comma 2 7 2" xfId="636" xr:uid="{00000000-0005-0000-0000-0000AC010000}"/>
    <cellStyle name="Comma 2 7 2 2" xfId="791" xr:uid="{00000000-0005-0000-0000-0000AD010000}"/>
    <cellStyle name="Comma 2 7 3" xfId="739" xr:uid="{00000000-0005-0000-0000-0000AE010000}"/>
    <cellStyle name="Comma 2 8" xfId="631" xr:uid="{00000000-0005-0000-0000-0000AF010000}"/>
    <cellStyle name="Comma 2 8 2" xfId="786" xr:uid="{00000000-0005-0000-0000-0000B0010000}"/>
    <cellStyle name="Comma 20" xfId="147" xr:uid="{00000000-0005-0000-0000-0000B1010000}"/>
    <cellStyle name="Comma 20 2" xfId="677" xr:uid="{00000000-0005-0000-0000-0000B2010000}"/>
    <cellStyle name="Comma 20 2 2" xfId="831" xr:uid="{00000000-0005-0000-0000-0000B3010000}"/>
    <cellStyle name="Comma 20 2 3" xfId="883" xr:uid="{00000000-0005-0000-0000-0000B4010000}"/>
    <cellStyle name="Comma 20 3" xfId="882" xr:uid="{00000000-0005-0000-0000-0000B5010000}"/>
    <cellStyle name="Comma 21" xfId="148" xr:uid="{00000000-0005-0000-0000-0000B6010000}"/>
    <cellStyle name="Comma 21 2" xfId="678" xr:uid="{00000000-0005-0000-0000-0000B7010000}"/>
    <cellStyle name="Comma 21 2 2" xfId="832" xr:uid="{00000000-0005-0000-0000-0000B8010000}"/>
    <cellStyle name="Comma 21 2 3" xfId="884" xr:uid="{00000000-0005-0000-0000-0000B9010000}"/>
    <cellStyle name="Comma 21 3" xfId="881" xr:uid="{00000000-0005-0000-0000-0000BA010000}"/>
    <cellStyle name="Comma 22" xfId="149" xr:uid="{00000000-0005-0000-0000-0000BB010000}"/>
    <cellStyle name="Comma 22 2" xfId="679" xr:uid="{00000000-0005-0000-0000-0000BC010000}"/>
    <cellStyle name="Comma 22 2 2" xfId="833" xr:uid="{00000000-0005-0000-0000-0000BD010000}"/>
    <cellStyle name="Comma 22 2 3" xfId="885" xr:uid="{00000000-0005-0000-0000-0000BE010000}"/>
    <cellStyle name="Comma 22 3" xfId="880" xr:uid="{00000000-0005-0000-0000-0000BF010000}"/>
    <cellStyle name="Comma 23" xfId="151" xr:uid="{00000000-0005-0000-0000-0000C0010000}"/>
    <cellStyle name="Comma 23 2" xfId="681" xr:uid="{00000000-0005-0000-0000-0000C1010000}"/>
    <cellStyle name="Comma 23 2 2" xfId="835" xr:uid="{00000000-0005-0000-0000-0000C2010000}"/>
    <cellStyle name="Comma 24" xfId="152" xr:uid="{00000000-0005-0000-0000-0000C3010000}"/>
    <cellStyle name="Comma 24 2" xfId="682" xr:uid="{00000000-0005-0000-0000-0000C4010000}"/>
    <cellStyle name="Comma 24 2 2" xfId="836" xr:uid="{00000000-0005-0000-0000-0000C5010000}"/>
    <cellStyle name="Comma 25" xfId="150" xr:uid="{00000000-0005-0000-0000-0000C6010000}"/>
    <cellStyle name="Comma 25 2" xfId="680" xr:uid="{00000000-0005-0000-0000-0000C7010000}"/>
    <cellStyle name="Comma 25 2 2" xfId="834" xr:uid="{00000000-0005-0000-0000-0000C8010000}"/>
    <cellStyle name="Comma 26" xfId="164" xr:uid="{00000000-0005-0000-0000-0000C9010000}"/>
    <cellStyle name="Comma 26 2" xfId="688" xr:uid="{00000000-0005-0000-0000-0000CA010000}"/>
    <cellStyle name="Comma 26 2 2" xfId="841" xr:uid="{00000000-0005-0000-0000-0000CB010000}"/>
    <cellStyle name="Comma 26 3" xfId="772" xr:uid="{00000000-0005-0000-0000-0000CC010000}"/>
    <cellStyle name="Comma 27" xfId="166" xr:uid="{00000000-0005-0000-0000-0000CD010000}"/>
    <cellStyle name="Comma 27 2" xfId="689" xr:uid="{00000000-0005-0000-0000-0000CE010000}"/>
    <cellStyle name="Comma 27 2 2" xfId="842" xr:uid="{00000000-0005-0000-0000-0000CF010000}"/>
    <cellStyle name="Comma 27 3" xfId="773" xr:uid="{00000000-0005-0000-0000-0000D0010000}"/>
    <cellStyle name="Comma 28" xfId="163" xr:uid="{00000000-0005-0000-0000-0000D1010000}"/>
    <cellStyle name="Comma 28 2" xfId="687" xr:uid="{00000000-0005-0000-0000-0000D2010000}"/>
    <cellStyle name="Comma 28 2 2" xfId="840" xr:uid="{00000000-0005-0000-0000-0000D3010000}"/>
    <cellStyle name="Comma 28 3" xfId="771" xr:uid="{00000000-0005-0000-0000-0000D4010000}"/>
    <cellStyle name="Comma 29" xfId="167" xr:uid="{00000000-0005-0000-0000-0000D5010000}"/>
    <cellStyle name="Comma 29 2" xfId="690" xr:uid="{00000000-0005-0000-0000-0000D6010000}"/>
    <cellStyle name="Comma 29 2 2" xfId="843" xr:uid="{00000000-0005-0000-0000-0000D7010000}"/>
    <cellStyle name="Comma 29 3" xfId="774" xr:uid="{00000000-0005-0000-0000-0000D8010000}"/>
    <cellStyle name="Comma 3" xfId="13" xr:uid="{00000000-0005-0000-0000-0000D9010000}"/>
    <cellStyle name="Comma 3 2" xfId="80" xr:uid="{00000000-0005-0000-0000-0000DA010000}"/>
    <cellStyle name="Comma 3 2 2" xfId="81" xr:uid="{00000000-0005-0000-0000-0000DB010000}"/>
    <cellStyle name="Comma 3 2 2 2" xfId="652" xr:uid="{00000000-0005-0000-0000-0000DC010000}"/>
    <cellStyle name="Comma 3 2 2 2 2" xfId="807" xr:uid="{00000000-0005-0000-0000-0000DD010000}"/>
    <cellStyle name="Comma 3 2 2 3" xfId="755" xr:uid="{00000000-0005-0000-0000-0000DE010000}"/>
    <cellStyle name="Comma 3 2 3" xfId="82" xr:uid="{00000000-0005-0000-0000-0000DF010000}"/>
    <cellStyle name="Comma 3 2 4" xfId="651" xr:uid="{00000000-0005-0000-0000-0000E0010000}"/>
    <cellStyle name="Comma 3 2 4 2" xfId="806" xr:uid="{00000000-0005-0000-0000-0000E1010000}"/>
    <cellStyle name="Comma 3 2 5" xfId="754" xr:uid="{00000000-0005-0000-0000-0000E2010000}"/>
    <cellStyle name="Comma 3 3" xfId="83" xr:uid="{00000000-0005-0000-0000-0000E3010000}"/>
    <cellStyle name="Comma 3 3 2" xfId="84" xr:uid="{00000000-0005-0000-0000-0000E4010000}"/>
    <cellStyle name="Comma 3 3 2 2" xfId="653" xr:uid="{00000000-0005-0000-0000-0000E5010000}"/>
    <cellStyle name="Comma 3 3 2 2 2" xfId="808" xr:uid="{00000000-0005-0000-0000-0000E6010000}"/>
    <cellStyle name="Comma 3 3 2 3" xfId="756" xr:uid="{00000000-0005-0000-0000-0000E7010000}"/>
    <cellStyle name="Comma 3 4" xfId="85" xr:uid="{00000000-0005-0000-0000-0000E8010000}"/>
    <cellStyle name="Comma 3 4 2" xfId="654" xr:uid="{00000000-0005-0000-0000-0000E9010000}"/>
    <cellStyle name="Comma 3 4 2 2" xfId="809" xr:uid="{00000000-0005-0000-0000-0000EA010000}"/>
    <cellStyle name="Comma 3 4 3" xfId="757" xr:uid="{00000000-0005-0000-0000-0000EB010000}"/>
    <cellStyle name="Comma 3 5" xfId="79" xr:uid="{00000000-0005-0000-0000-0000EC010000}"/>
    <cellStyle name="Comma 3 5 2" xfId="650" xr:uid="{00000000-0005-0000-0000-0000ED010000}"/>
    <cellStyle name="Comma 3 5 2 2" xfId="805" xr:uid="{00000000-0005-0000-0000-0000EE010000}"/>
    <cellStyle name="Comma 3 5 3" xfId="753" xr:uid="{00000000-0005-0000-0000-0000EF010000}"/>
    <cellStyle name="Comma 3 6" xfId="632" xr:uid="{00000000-0005-0000-0000-0000F0010000}"/>
    <cellStyle name="Comma 3 6 2" xfId="787" xr:uid="{00000000-0005-0000-0000-0000F1010000}"/>
    <cellStyle name="Comma 30" xfId="168" xr:uid="{00000000-0005-0000-0000-0000F2010000}"/>
    <cellStyle name="Comma 30 2" xfId="691" xr:uid="{00000000-0005-0000-0000-0000F3010000}"/>
    <cellStyle name="Comma 30 2 2" xfId="844" xr:uid="{00000000-0005-0000-0000-0000F4010000}"/>
    <cellStyle name="Comma 30 3" xfId="775" xr:uid="{00000000-0005-0000-0000-0000F5010000}"/>
    <cellStyle name="Comma 31" xfId="169" xr:uid="{00000000-0005-0000-0000-0000F6010000}"/>
    <cellStyle name="Comma 31 2" xfId="692" xr:uid="{00000000-0005-0000-0000-0000F7010000}"/>
    <cellStyle name="Comma 31 2 2" xfId="845" xr:uid="{00000000-0005-0000-0000-0000F8010000}"/>
    <cellStyle name="Comma 31 3" xfId="776" xr:uid="{00000000-0005-0000-0000-0000F9010000}"/>
    <cellStyle name="Comma 32" xfId="170" xr:uid="{00000000-0005-0000-0000-0000FA010000}"/>
    <cellStyle name="Comma 32 2" xfId="693" xr:uid="{00000000-0005-0000-0000-0000FB010000}"/>
    <cellStyle name="Comma 32 2 2" xfId="846" xr:uid="{00000000-0005-0000-0000-0000FC010000}"/>
    <cellStyle name="Comma 32 3" xfId="777" xr:uid="{00000000-0005-0000-0000-0000FD010000}"/>
    <cellStyle name="Comma 33" xfId="171" xr:uid="{00000000-0005-0000-0000-0000FE010000}"/>
    <cellStyle name="Comma 33 2" xfId="694" xr:uid="{00000000-0005-0000-0000-0000FF010000}"/>
    <cellStyle name="Comma 33 2 2" xfId="847" xr:uid="{00000000-0005-0000-0000-000000020000}"/>
    <cellStyle name="Comma 33 3" xfId="778" xr:uid="{00000000-0005-0000-0000-000001020000}"/>
    <cellStyle name="Comma 34" xfId="172" xr:uid="{00000000-0005-0000-0000-000002020000}"/>
    <cellStyle name="Comma 34 2" xfId="695" xr:uid="{00000000-0005-0000-0000-000003020000}"/>
    <cellStyle name="Comma 34 2 2" xfId="848" xr:uid="{00000000-0005-0000-0000-000004020000}"/>
    <cellStyle name="Comma 35" xfId="173" xr:uid="{00000000-0005-0000-0000-000005020000}"/>
    <cellStyle name="Comma 35 2" xfId="696" xr:uid="{00000000-0005-0000-0000-000006020000}"/>
    <cellStyle name="Comma 35 2 2" xfId="849" xr:uid="{00000000-0005-0000-0000-000007020000}"/>
    <cellStyle name="Comma 36" xfId="162" xr:uid="{00000000-0005-0000-0000-000008020000}"/>
    <cellStyle name="Comma 36 2" xfId="697" xr:uid="{00000000-0005-0000-0000-000009020000}"/>
    <cellStyle name="Comma 36 2 2" xfId="850" xr:uid="{00000000-0005-0000-0000-00000A020000}"/>
    <cellStyle name="Comma 37" xfId="175" xr:uid="{00000000-0005-0000-0000-00000B020000}"/>
    <cellStyle name="Comma 37 2" xfId="698" xr:uid="{00000000-0005-0000-0000-00000C020000}"/>
    <cellStyle name="Comma 37 2 2" xfId="851" xr:uid="{00000000-0005-0000-0000-00000D020000}"/>
    <cellStyle name="Comma 38" xfId="174" xr:uid="{00000000-0005-0000-0000-00000E020000}"/>
    <cellStyle name="Comma 38 2" xfId="177" xr:uid="{00000000-0005-0000-0000-00000F020000}"/>
    <cellStyle name="Comma 38 2 2" xfId="852" xr:uid="{00000000-0005-0000-0000-000010020000}"/>
    <cellStyle name="Comma 38 3" xfId="779" xr:uid="{00000000-0005-0000-0000-000011020000}"/>
    <cellStyle name="Comma 39" xfId="176" xr:uid="{00000000-0005-0000-0000-000012020000}"/>
    <cellStyle name="Comma 39 2" xfId="179" xr:uid="{00000000-0005-0000-0000-000013020000}"/>
    <cellStyle name="Comma 39 2 2" xfId="853" xr:uid="{00000000-0005-0000-0000-000014020000}"/>
    <cellStyle name="Comma 39 3" xfId="780" xr:uid="{00000000-0005-0000-0000-000015020000}"/>
    <cellStyle name="Comma 4" xfId="2" xr:uid="{00000000-0005-0000-0000-000016020000}"/>
    <cellStyle name="Comma 4 2" xfId="87" xr:uid="{00000000-0005-0000-0000-000017020000}"/>
    <cellStyle name="Comma 4 2 2" xfId="656" xr:uid="{00000000-0005-0000-0000-000018020000}"/>
    <cellStyle name="Comma 4 2 2 2" xfId="811" xr:uid="{00000000-0005-0000-0000-000019020000}"/>
    <cellStyle name="Comma 4 2 3" xfId="759" xr:uid="{00000000-0005-0000-0000-00001A020000}"/>
    <cellStyle name="Comma 4 3" xfId="88" xr:uid="{00000000-0005-0000-0000-00001B020000}"/>
    <cellStyle name="Comma 4 3 2" xfId="657" xr:uid="{00000000-0005-0000-0000-00001C020000}"/>
    <cellStyle name="Comma 4 3 2 2" xfId="812" xr:uid="{00000000-0005-0000-0000-00001D020000}"/>
    <cellStyle name="Comma 4 3 3" xfId="760" xr:uid="{00000000-0005-0000-0000-00001E020000}"/>
    <cellStyle name="Comma 4 4" xfId="89" xr:uid="{00000000-0005-0000-0000-00001F020000}"/>
    <cellStyle name="Comma 4 5" xfId="86" xr:uid="{00000000-0005-0000-0000-000020020000}"/>
    <cellStyle name="Comma 4 5 2" xfId="655" xr:uid="{00000000-0005-0000-0000-000021020000}"/>
    <cellStyle name="Comma 4 5 2 2" xfId="810" xr:uid="{00000000-0005-0000-0000-000022020000}"/>
    <cellStyle name="Comma 4 5 3" xfId="758" xr:uid="{00000000-0005-0000-0000-000023020000}"/>
    <cellStyle name="Comma 4 6" xfId="633" xr:uid="{00000000-0005-0000-0000-000024020000}"/>
    <cellStyle name="Comma 4 6 2" xfId="788" xr:uid="{00000000-0005-0000-0000-000025020000}"/>
    <cellStyle name="Comma 40" xfId="181" xr:uid="{00000000-0005-0000-0000-000026020000}"/>
    <cellStyle name="Comma 40 2" xfId="700" xr:uid="{00000000-0005-0000-0000-000027020000}"/>
    <cellStyle name="Comma 40 2 2" xfId="855" xr:uid="{00000000-0005-0000-0000-000028020000}"/>
    <cellStyle name="Comma 40 3" xfId="782" xr:uid="{00000000-0005-0000-0000-000029020000}"/>
    <cellStyle name="Comma 41" xfId="182" xr:uid="{00000000-0005-0000-0000-00002A020000}"/>
    <cellStyle name="Comma 41 2" xfId="701" xr:uid="{00000000-0005-0000-0000-00002B020000}"/>
    <cellStyle name="Comma 41 2 2" xfId="856" xr:uid="{00000000-0005-0000-0000-00002C020000}"/>
    <cellStyle name="Comma 41 3" xfId="783" xr:uid="{00000000-0005-0000-0000-00002D020000}"/>
    <cellStyle name="Comma 42" xfId="180" xr:uid="{00000000-0005-0000-0000-00002E020000}"/>
    <cellStyle name="Comma 42 2" xfId="699" xr:uid="{00000000-0005-0000-0000-00002F020000}"/>
    <cellStyle name="Comma 42 2 2" xfId="854" xr:uid="{00000000-0005-0000-0000-000030020000}"/>
    <cellStyle name="Comma 42 3" xfId="781" xr:uid="{00000000-0005-0000-0000-000031020000}"/>
    <cellStyle name="Comma 43" xfId="178" xr:uid="{00000000-0005-0000-0000-000032020000}"/>
    <cellStyle name="Comma 43 2" xfId="264" xr:uid="{00000000-0005-0000-0000-000033020000}"/>
    <cellStyle name="Comma 43 2 2" xfId="857" xr:uid="{00000000-0005-0000-0000-000034020000}"/>
    <cellStyle name="Comma 43 3" xfId="784" xr:uid="{00000000-0005-0000-0000-000035020000}"/>
    <cellStyle name="Comma 44" xfId="183" xr:uid="{00000000-0005-0000-0000-000036020000}"/>
    <cellStyle name="Comma 44 2" xfId="499" xr:uid="{00000000-0005-0000-0000-000037020000}"/>
    <cellStyle name="Comma 44 2 2" xfId="859" xr:uid="{00000000-0005-0000-0000-000038020000}"/>
    <cellStyle name="Comma 44 3" xfId="785" xr:uid="{00000000-0005-0000-0000-000039020000}"/>
    <cellStyle name="Comma 45" xfId="184" xr:uid="{00000000-0005-0000-0000-00003A020000}"/>
    <cellStyle name="Comma 45 2" xfId="683" xr:uid="{00000000-0005-0000-0000-00003B020000}"/>
    <cellStyle name="Comma 45 2 2" xfId="837" xr:uid="{00000000-0005-0000-0000-00003C020000}"/>
    <cellStyle name="Comma 46" xfId="185" xr:uid="{00000000-0005-0000-0000-00003D020000}"/>
    <cellStyle name="Comma 46 2" xfId="686" xr:uid="{00000000-0005-0000-0000-00003E020000}"/>
    <cellStyle name="Comma 46 2 2" xfId="839" xr:uid="{00000000-0005-0000-0000-00003F020000}"/>
    <cellStyle name="Comma 47" xfId="186" xr:uid="{00000000-0005-0000-0000-000040020000}"/>
    <cellStyle name="Comma 47 2" xfId="708" xr:uid="{00000000-0005-0000-0000-000041020000}"/>
    <cellStyle name="Comma 47 2 2" xfId="862" xr:uid="{00000000-0005-0000-0000-000042020000}"/>
    <cellStyle name="Comma 48" xfId="187" xr:uid="{00000000-0005-0000-0000-000043020000}"/>
    <cellStyle name="Comma 48 2" xfId="714" xr:uid="{00000000-0005-0000-0000-000044020000}"/>
    <cellStyle name="Comma 48 2 2" xfId="868" xr:uid="{00000000-0005-0000-0000-000045020000}"/>
    <cellStyle name="Comma 49" xfId="189" xr:uid="{00000000-0005-0000-0000-000046020000}"/>
    <cellStyle name="Comma 49 2" xfId="711" xr:uid="{00000000-0005-0000-0000-000047020000}"/>
    <cellStyle name="Comma 49 2 2" xfId="865" xr:uid="{00000000-0005-0000-0000-000048020000}"/>
    <cellStyle name="Comma 5" xfId="90" xr:uid="{00000000-0005-0000-0000-000049020000}"/>
    <cellStyle name="Comma 5 2" xfId="91" xr:uid="{00000000-0005-0000-0000-00004A020000}"/>
    <cellStyle name="Comma 5 2 2" xfId="659" xr:uid="{00000000-0005-0000-0000-00004B020000}"/>
    <cellStyle name="Comma 5 2 2 2" xfId="814" xr:uid="{00000000-0005-0000-0000-00004C020000}"/>
    <cellStyle name="Comma 5 2 3" xfId="762" xr:uid="{00000000-0005-0000-0000-00004D020000}"/>
    <cellStyle name="Comma 5 3" xfId="92" xr:uid="{00000000-0005-0000-0000-00004E020000}"/>
    <cellStyle name="Comma 5 3 2" xfId="660" xr:uid="{00000000-0005-0000-0000-00004F020000}"/>
    <cellStyle name="Comma 5 3 2 2" xfId="815" xr:uid="{00000000-0005-0000-0000-000050020000}"/>
    <cellStyle name="Comma 5 3 3" xfId="763" xr:uid="{00000000-0005-0000-0000-000051020000}"/>
    <cellStyle name="Comma 5 4" xfId="93" xr:uid="{00000000-0005-0000-0000-000052020000}"/>
    <cellStyle name="Comma 5 5" xfId="658" xr:uid="{00000000-0005-0000-0000-000053020000}"/>
    <cellStyle name="Comma 5 5 2" xfId="813" xr:uid="{00000000-0005-0000-0000-000054020000}"/>
    <cellStyle name="Comma 5 6" xfId="761" xr:uid="{00000000-0005-0000-0000-000055020000}"/>
    <cellStyle name="Comma 50" xfId="316" xr:uid="{00000000-0005-0000-0000-000056020000}"/>
    <cellStyle name="Comma 50 2" xfId="717" xr:uid="{00000000-0005-0000-0000-000057020000}"/>
    <cellStyle name="Comma 50 2 2" xfId="871" xr:uid="{00000000-0005-0000-0000-000058020000}"/>
    <cellStyle name="Comma 51" xfId="317" xr:uid="{00000000-0005-0000-0000-000059020000}"/>
    <cellStyle name="Comma 51 2" xfId="719" xr:uid="{00000000-0005-0000-0000-00005A020000}"/>
    <cellStyle name="Comma 51 2 2" xfId="872" xr:uid="{00000000-0005-0000-0000-00005B020000}"/>
    <cellStyle name="Comma 52" xfId="321" xr:uid="{00000000-0005-0000-0000-00005C020000}"/>
    <cellStyle name="Comma 52 2" xfId="715" xr:uid="{00000000-0005-0000-0000-00005D020000}"/>
    <cellStyle name="Comma 52 2 2" xfId="869" xr:uid="{00000000-0005-0000-0000-00005E020000}"/>
    <cellStyle name="Comma 53" xfId="451" xr:uid="{00000000-0005-0000-0000-00005F020000}"/>
    <cellStyle name="Comma 53 2" xfId="710" xr:uid="{00000000-0005-0000-0000-000060020000}"/>
    <cellStyle name="Comma 53 2 2" xfId="864" xr:uid="{00000000-0005-0000-0000-000061020000}"/>
    <cellStyle name="Comma 54" xfId="495" xr:uid="{00000000-0005-0000-0000-000062020000}"/>
    <cellStyle name="Comma 54 2" xfId="707" xr:uid="{00000000-0005-0000-0000-000063020000}"/>
    <cellStyle name="Comma 54 2 2" xfId="861" xr:uid="{00000000-0005-0000-0000-000064020000}"/>
    <cellStyle name="Comma 55" xfId="497" xr:uid="{00000000-0005-0000-0000-000065020000}"/>
    <cellStyle name="Comma 55 2" xfId="726" xr:uid="{00000000-0005-0000-0000-000066020000}"/>
    <cellStyle name="Comma 55 2 2" xfId="876" xr:uid="{00000000-0005-0000-0000-000067020000}"/>
    <cellStyle name="Comma 56" xfId="611" xr:uid="{00000000-0005-0000-0000-000068020000}"/>
    <cellStyle name="Comma 56 2" xfId="723" xr:uid="{00000000-0005-0000-0000-000069020000}"/>
    <cellStyle name="Comma 56 2 2" xfId="874" xr:uid="{00000000-0005-0000-0000-00006A020000}"/>
    <cellStyle name="Comma 57" xfId="559" xr:uid="{00000000-0005-0000-0000-00006B020000}"/>
    <cellStyle name="Comma 57 2" xfId="709" xr:uid="{00000000-0005-0000-0000-00006C020000}"/>
    <cellStyle name="Comma 57 2 2" xfId="863" xr:uid="{00000000-0005-0000-0000-00006D020000}"/>
    <cellStyle name="Comma 58" xfId="528" xr:uid="{00000000-0005-0000-0000-00006E020000}"/>
    <cellStyle name="Comma 58 2" xfId="685" xr:uid="{00000000-0005-0000-0000-00006F020000}"/>
    <cellStyle name="Comma 58 2 2" xfId="838" xr:uid="{00000000-0005-0000-0000-000070020000}"/>
    <cellStyle name="Comma 59" xfId="613" xr:uid="{00000000-0005-0000-0000-000071020000}"/>
    <cellStyle name="Comma 59 2" xfId="725" xr:uid="{00000000-0005-0000-0000-000072020000}"/>
    <cellStyle name="Comma 59 2 2" xfId="875" xr:uid="{00000000-0005-0000-0000-000073020000}"/>
    <cellStyle name="Comma 6" xfId="94" xr:uid="{00000000-0005-0000-0000-000074020000}"/>
    <cellStyle name="Comma 6 2" xfId="95" xr:uid="{00000000-0005-0000-0000-000075020000}"/>
    <cellStyle name="Comma 6 2 2" xfId="662" xr:uid="{00000000-0005-0000-0000-000076020000}"/>
    <cellStyle name="Comma 6 2 2 2" xfId="817" xr:uid="{00000000-0005-0000-0000-000077020000}"/>
    <cellStyle name="Comma 6 2 3" xfId="765" xr:uid="{00000000-0005-0000-0000-000078020000}"/>
    <cellStyle name="Comma 6 3" xfId="661" xr:uid="{00000000-0005-0000-0000-000079020000}"/>
    <cellStyle name="Comma 6 3 2" xfId="816" xr:uid="{00000000-0005-0000-0000-00007A020000}"/>
    <cellStyle name="Comma 6 4" xfId="764" xr:uid="{00000000-0005-0000-0000-00007B020000}"/>
    <cellStyle name="Comma 60" xfId="553" xr:uid="{00000000-0005-0000-0000-00007C020000}"/>
    <cellStyle name="Comma 60 2" xfId="706" xr:uid="{00000000-0005-0000-0000-00007D020000}"/>
    <cellStyle name="Comma 60 2 2" xfId="860" xr:uid="{00000000-0005-0000-0000-00007E020000}"/>
    <cellStyle name="Comma 61" xfId="560" xr:uid="{00000000-0005-0000-0000-00007F020000}"/>
    <cellStyle name="Comma 61 2" xfId="712" xr:uid="{00000000-0005-0000-0000-000080020000}"/>
    <cellStyle name="Comma 61 2 2" xfId="866" xr:uid="{00000000-0005-0000-0000-000081020000}"/>
    <cellStyle name="Comma 62" xfId="615" xr:uid="{00000000-0005-0000-0000-000082020000}"/>
    <cellStyle name="Comma 62 2" xfId="727" xr:uid="{00000000-0005-0000-0000-000083020000}"/>
    <cellStyle name="Comma 62 2 2" xfId="877" xr:uid="{00000000-0005-0000-0000-000084020000}"/>
    <cellStyle name="Comma 63" xfId="610" xr:uid="{00000000-0005-0000-0000-000085020000}"/>
    <cellStyle name="Comma 63 2" xfId="722" xr:uid="{00000000-0005-0000-0000-000086020000}"/>
    <cellStyle name="Comma 63 2 2" xfId="873" xr:uid="{00000000-0005-0000-0000-000087020000}"/>
    <cellStyle name="Comma 64" xfId="566" xr:uid="{00000000-0005-0000-0000-000088020000}"/>
    <cellStyle name="Comma 64 2" xfId="716" xr:uid="{00000000-0005-0000-0000-000089020000}"/>
    <cellStyle name="Comma 64 2 2" xfId="870" xr:uid="{00000000-0005-0000-0000-00008A020000}"/>
    <cellStyle name="Comma 65" xfId="561" xr:uid="{00000000-0005-0000-0000-00008B020000}"/>
    <cellStyle name="Comma 65 2" xfId="713" xr:uid="{00000000-0005-0000-0000-00008C020000}"/>
    <cellStyle name="Comma 65 2 2" xfId="867" xr:uid="{00000000-0005-0000-0000-00008D020000}"/>
    <cellStyle name="Comma 66" xfId="618" xr:uid="{00000000-0005-0000-0000-00008E020000}"/>
    <cellStyle name="Comma 66 2" xfId="728" xr:uid="{00000000-0005-0000-0000-00008F020000}"/>
    <cellStyle name="Comma 66 2 2" xfId="878" xr:uid="{00000000-0005-0000-0000-000090020000}"/>
    <cellStyle name="Comma 67" xfId="510" xr:uid="{00000000-0005-0000-0000-000091020000}"/>
    <cellStyle name="Comma 67 2" xfId="630" xr:uid="{00000000-0005-0000-0000-000092020000}"/>
    <cellStyle name="Comma 68" xfId="619" xr:uid="{00000000-0005-0000-0000-000093020000}"/>
    <cellStyle name="Comma 68 2" xfId="704" xr:uid="{00000000-0005-0000-0000-000094020000}"/>
    <cellStyle name="Comma 69" xfId="620" xr:uid="{00000000-0005-0000-0000-000095020000}"/>
    <cellStyle name="Comma 69 2" xfId="667" xr:uid="{00000000-0005-0000-0000-000096020000}"/>
    <cellStyle name="Comma 7" xfId="96" xr:uid="{00000000-0005-0000-0000-000097020000}"/>
    <cellStyle name="Comma 7 2" xfId="663" xr:uid="{00000000-0005-0000-0000-000098020000}"/>
    <cellStyle name="Comma 7 2 2" xfId="818" xr:uid="{00000000-0005-0000-0000-000099020000}"/>
    <cellStyle name="Comma 7 3" xfId="766" xr:uid="{00000000-0005-0000-0000-00009A020000}"/>
    <cellStyle name="Comma 70" xfId="621" xr:uid="{00000000-0005-0000-0000-00009B020000}"/>
    <cellStyle name="Comma 70 2" xfId="703" xr:uid="{00000000-0005-0000-0000-00009C020000}"/>
    <cellStyle name="Comma 71" xfId="622" xr:uid="{00000000-0005-0000-0000-00009D020000}"/>
    <cellStyle name="Comma 71 2" xfId="702" xr:uid="{00000000-0005-0000-0000-00009E020000}"/>
    <cellStyle name="Comma 72" xfId="623" xr:uid="{00000000-0005-0000-0000-00009F020000}"/>
    <cellStyle name="Comma 72 2" xfId="724" xr:uid="{00000000-0005-0000-0000-0000A0020000}"/>
    <cellStyle name="Comma 73" xfId="624" xr:uid="{00000000-0005-0000-0000-0000A1020000}"/>
    <cellStyle name="Comma 73 2" xfId="729" xr:uid="{00000000-0005-0000-0000-0000A2020000}"/>
    <cellStyle name="Comma 74" xfId="625" xr:uid="{00000000-0005-0000-0000-0000A3020000}"/>
    <cellStyle name="Comma 74 2" xfId="720" xr:uid="{00000000-0005-0000-0000-0000A4020000}"/>
    <cellStyle name="Comma 75" xfId="626" xr:uid="{00000000-0005-0000-0000-0000A5020000}"/>
    <cellStyle name="Comma 75 2" xfId="718" xr:uid="{00000000-0005-0000-0000-0000A6020000}"/>
    <cellStyle name="Comma 76" xfId="627" xr:uid="{00000000-0005-0000-0000-0000A7020000}"/>
    <cellStyle name="Comma 76 2" xfId="684" xr:uid="{00000000-0005-0000-0000-0000A8020000}"/>
    <cellStyle name="Comma 77" xfId="628" xr:uid="{00000000-0005-0000-0000-0000A9020000}"/>
    <cellStyle name="Comma 77 2" xfId="721" xr:uid="{00000000-0005-0000-0000-0000AA020000}"/>
    <cellStyle name="Comma 78" xfId="730" xr:uid="{00000000-0005-0000-0000-0000AB020000}"/>
    <cellStyle name="Comma 78 2" xfId="879" xr:uid="{00000000-0005-0000-0000-0000AC020000}"/>
    <cellStyle name="Comma 79" xfId="705" xr:uid="{00000000-0005-0000-0000-0000AD020000}"/>
    <cellStyle name="Comma 79 2" xfId="858" xr:uid="{00000000-0005-0000-0000-0000AE020000}"/>
    <cellStyle name="Comma 8" xfId="97" xr:uid="{00000000-0005-0000-0000-0000AF020000}"/>
    <cellStyle name="Comma 8 2" xfId="98" xr:uid="{00000000-0005-0000-0000-0000B0020000}"/>
    <cellStyle name="Comma 8 2 2" xfId="665" xr:uid="{00000000-0005-0000-0000-0000B1020000}"/>
    <cellStyle name="Comma 8 2 2 2" xfId="820" xr:uid="{00000000-0005-0000-0000-0000B2020000}"/>
    <cellStyle name="Comma 8 2 3" xfId="768" xr:uid="{00000000-0005-0000-0000-0000B3020000}"/>
    <cellStyle name="Comma 8 3" xfId="664" xr:uid="{00000000-0005-0000-0000-0000B4020000}"/>
    <cellStyle name="Comma 8 3 2" xfId="819" xr:uid="{00000000-0005-0000-0000-0000B5020000}"/>
    <cellStyle name="Comma 8 4" xfId="767" xr:uid="{00000000-0005-0000-0000-0000B6020000}"/>
    <cellStyle name="Comma 80" xfId="629" xr:uid="{00000000-0005-0000-0000-0000B7020000}"/>
    <cellStyle name="Comma 80 2" xfId="736" xr:uid="{00000000-0005-0000-0000-0000B8020000}"/>
    <cellStyle name="Comma 81" xfId="731" xr:uid="{00000000-0005-0000-0000-0000B9020000}"/>
    <cellStyle name="Comma 82" xfId="732" xr:uid="{00000000-0005-0000-0000-0000BA020000}"/>
    <cellStyle name="Comma 83" xfId="733" xr:uid="{00000000-0005-0000-0000-0000BB020000}"/>
    <cellStyle name="Comma 84" xfId="734" xr:uid="{00000000-0005-0000-0000-0000BC020000}"/>
    <cellStyle name="Comma 85" xfId="735" xr:uid="{00000000-0005-0000-0000-0000BD020000}"/>
    <cellStyle name="Comma 86" xfId="999" xr:uid="{00000000-0005-0000-0000-0000BE020000}"/>
    <cellStyle name="Comma 87" xfId="1000" xr:uid="{00000000-0005-0000-0000-0000BF020000}"/>
    <cellStyle name="Comma 88" xfId="1001" xr:uid="{00000000-0005-0000-0000-0000C0020000}"/>
    <cellStyle name="Comma 89" xfId="1002" xr:uid="{00000000-0005-0000-0000-0000C1020000}"/>
    <cellStyle name="Comma 9" xfId="99" xr:uid="{00000000-0005-0000-0000-0000C2020000}"/>
    <cellStyle name="Comma 90" xfId="1004" xr:uid="{00000000-0005-0000-0000-0000C3020000}"/>
    <cellStyle name="Comma 91" xfId="1010" xr:uid="{00000000-0005-0000-0000-0000C4020000}"/>
    <cellStyle name="Comma 92" xfId="1008" xr:uid="{00000000-0005-0000-0000-0000C5020000}"/>
    <cellStyle name="Comma 93" xfId="1011" xr:uid="{00000000-0005-0000-0000-0000C6020000}"/>
    <cellStyle name="Comma 94" xfId="1007" xr:uid="{00000000-0005-0000-0000-0000C7020000}"/>
    <cellStyle name="Comma 95" xfId="1006" xr:uid="{00000000-0005-0000-0000-0000C8020000}"/>
    <cellStyle name="Comma 96" xfId="100" xr:uid="{00000000-0005-0000-0000-0000C9020000}"/>
    <cellStyle name="Comma 96 2" xfId="666" xr:uid="{00000000-0005-0000-0000-0000CA020000}"/>
    <cellStyle name="Comma 96 2 2" xfId="821" xr:uid="{00000000-0005-0000-0000-0000CB020000}"/>
    <cellStyle name="Comma 96 3" xfId="769" xr:uid="{00000000-0005-0000-0000-0000CC020000}"/>
    <cellStyle name="Comma 97" xfId="1009" xr:uid="{00000000-0005-0000-0000-0000CD020000}"/>
    <cellStyle name="Comma 98" xfId="1012" xr:uid="{00000000-0005-0000-0000-0000CE020000}"/>
    <cellStyle name="Comma 99" xfId="1005" xr:uid="{00000000-0005-0000-0000-0000CF020000}"/>
    <cellStyle name="Comma 99 2" xfId="1021" xr:uid="{00000000-0005-0000-0000-0000D0020000}"/>
    <cellStyle name="Explanatory Text" xfId="27" builtinId="53" customBuiltin="1"/>
    <cellStyle name="Explanatory Text 2" xfId="281" xr:uid="{00000000-0005-0000-0000-0000D2020000}"/>
    <cellStyle name="Explanatory Text 2 2" xfId="415" xr:uid="{00000000-0005-0000-0000-0000D3020000}"/>
    <cellStyle name="Explanatory Text 2 2 2" xfId="976" xr:uid="{00000000-0005-0000-0000-0000D4020000}"/>
    <cellStyle name="Explanatory Text 3" xfId="210" xr:uid="{00000000-0005-0000-0000-0000D5020000}"/>
    <cellStyle name="Explanatory Text 3 2" xfId="468" xr:uid="{00000000-0005-0000-0000-0000D6020000}"/>
    <cellStyle name="Explanatory Text 3 2 2" xfId="917" xr:uid="{00000000-0005-0000-0000-0000D7020000}"/>
    <cellStyle name="Explanatory Text 4" xfId="342" xr:uid="{00000000-0005-0000-0000-0000D8020000}"/>
    <cellStyle name="Explanatory Text 5" xfId="1042" xr:uid="{00000000-0005-0000-0000-0000D9020000}"/>
    <cellStyle name="Good" xfId="18" builtinId="26" customBuiltin="1"/>
    <cellStyle name="Good 2" xfId="271" xr:uid="{00000000-0005-0000-0000-0000DB020000}"/>
    <cellStyle name="Good 2 2" xfId="405" xr:uid="{00000000-0005-0000-0000-0000DC020000}"/>
    <cellStyle name="Good 2 2 2" xfId="967" xr:uid="{00000000-0005-0000-0000-0000DD020000}"/>
    <cellStyle name="Good 3" xfId="200" xr:uid="{00000000-0005-0000-0000-0000DE020000}"/>
    <cellStyle name="Good 3 2" xfId="458" xr:uid="{00000000-0005-0000-0000-0000DF020000}"/>
    <cellStyle name="Good 3 2 2" xfId="912" xr:uid="{00000000-0005-0000-0000-0000E0020000}"/>
    <cellStyle name="Good 4" xfId="332" xr:uid="{00000000-0005-0000-0000-0000E1020000}"/>
    <cellStyle name="Good 5" xfId="1032" xr:uid="{00000000-0005-0000-0000-0000E2020000}"/>
    <cellStyle name="Heading 1" xfId="14" builtinId="16" customBuiltin="1"/>
    <cellStyle name="Heading 1 2" xfId="267" xr:uid="{00000000-0005-0000-0000-0000E4020000}"/>
    <cellStyle name="Heading 1 2 2" xfId="401" xr:uid="{00000000-0005-0000-0000-0000E5020000}"/>
    <cellStyle name="Heading 1 2 2 2" xfId="963" xr:uid="{00000000-0005-0000-0000-0000E6020000}"/>
    <cellStyle name="Heading 1 3" xfId="196" xr:uid="{00000000-0005-0000-0000-0000E7020000}"/>
    <cellStyle name="Heading 1 3 2" xfId="454" xr:uid="{00000000-0005-0000-0000-0000E8020000}"/>
    <cellStyle name="Heading 1 3 2 2" xfId="892" xr:uid="{00000000-0005-0000-0000-0000E9020000}"/>
    <cellStyle name="Heading 1 4" xfId="328" xr:uid="{00000000-0005-0000-0000-0000EA020000}"/>
    <cellStyle name="Heading 1 5" xfId="1028" xr:uid="{00000000-0005-0000-0000-0000EB020000}"/>
    <cellStyle name="Heading 2" xfId="15" builtinId="17" customBuiltin="1"/>
    <cellStyle name="Heading 2 2" xfId="268" xr:uid="{00000000-0005-0000-0000-0000ED020000}"/>
    <cellStyle name="Heading 2 2 2" xfId="402" xr:uid="{00000000-0005-0000-0000-0000EE020000}"/>
    <cellStyle name="Heading 2 2 2 2" xfId="964" xr:uid="{00000000-0005-0000-0000-0000EF020000}"/>
    <cellStyle name="Heading 2 3" xfId="197" xr:uid="{00000000-0005-0000-0000-0000F0020000}"/>
    <cellStyle name="Heading 2 3 2" xfId="455" xr:uid="{00000000-0005-0000-0000-0000F1020000}"/>
    <cellStyle name="Heading 2 3 2 2" xfId="895" xr:uid="{00000000-0005-0000-0000-0000F2020000}"/>
    <cellStyle name="Heading 2 4" xfId="329" xr:uid="{00000000-0005-0000-0000-0000F3020000}"/>
    <cellStyle name="Heading 2 5" xfId="1029" xr:uid="{00000000-0005-0000-0000-0000F4020000}"/>
    <cellStyle name="Heading 3" xfId="16" builtinId="18" customBuiltin="1"/>
    <cellStyle name="Heading 3 2" xfId="269" xr:uid="{00000000-0005-0000-0000-0000F6020000}"/>
    <cellStyle name="Heading 3 2 2" xfId="403" xr:uid="{00000000-0005-0000-0000-0000F7020000}"/>
    <cellStyle name="Heading 3 2 2 2" xfId="965" xr:uid="{00000000-0005-0000-0000-0000F8020000}"/>
    <cellStyle name="Heading 3 3" xfId="198" xr:uid="{00000000-0005-0000-0000-0000F9020000}"/>
    <cellStyle name="Heading 3 3 2" xfId="456" xr:uid="{00000000-0005-0000-0000-0000FA020000}"/>
    <cellStyle name="Heading 3 3 2 2" xfId="889" xr:uid="{00000000-0005-0000-0000-0000FB020000}"/>
    <cellStyle name="Heading 3 4" xfId="330" xr:uid="{00000000-0005-0000-0000-0000FC020000}"/>
    <cellStyle name="Heading 3 5" xfId="1030" xr:uid="{00000000-0005-0000-0000-0000FD020000}"/>
    <cellStyle name="Heading 4" xfId="17" builtinId="19" customBuiltin="1"/>
    <cellStyle name="Heading 4 2" xfId="270" xr:uid="{00000000-0005-0000-0000-0000FF020000}"/>
    <cellStyle name="Heading 4 2 2" xfId="404" xr:uid="{00000000-0005-0000-0000-000000030000}"/>
    <cellStyle name="Heading 4 2 2 2" xfId="966" xr:uid="{00000000-0005-0000-0000-000001030000}"/>
    <cellStyle name="Heading 4 3" xfId="199" xr:uid="{00000000-0005-0000-0000-000002030000}"/>
    <cellStyle name="Heading 4 3 2" xfId="457" xr:uid="{00000000-0005-0000-0000-000003030000}"/>
    <cellStyle name="Heading 4 3 2 2" xfId="897" xr:uid="{00000000-0005-0000-0000-000004030000}"/>
    <cellStyle name="Heading 4 4" xfId="331" xr:uid="{00000000-0005-0000-0000-000005030000}"/>
    <cellStyle name="Heading 4 5" xfId="1031" xr:uid="{00000000-0005-0000-0000-000006030000}"/>
    <cellStyle name="Hyperlink 2" xfId="101" xr:uid="{00000000-0005-0000-0000-000007030000}"/>
    <cellStyle name="Hyperlink 2 2" xfId="240" xr:uid="{00000000-0005-0000-0000-000008030000}"/>
    <cellStyle name="Hyperlink 2 2 2" xfId="529" xr:uid="{00000000-0005-0000-0000-000009030000}"/>
    <cellStyle name="Hyperlink 2 2 2 2" xfId="938" xr:uid="{00000000-0005-0000-0000-00000A030000}"/>
    <cellStyle name="Hyperlink 2 3" xfId="372" xr:uid="{00000000-0005-0000-0000-00000B030000}"/>
    <cellStyle name="Hyperlink 2 3 2" xfId="582" xr:uid="{00000000-0005-0000-0000-00000C030000}"/>
    <cellStyle name="Hyperlink 3" xfId="102" xr:uid="{00000000-0005-0000-0000-00000D030000}"/>
    <cellStyle name="Hyperlink 3 2" xfId="241" xr:uid="{00000000-0005-0000-0000-00000E030000}"/>
    <cellStyle name="Hyperlink 3 2 2" xfId="530" xr:uid="{00000000-0005-0000-0000-00000F030000}"/>
    <cellStyle name="Hyperlink 3 2 2 2" xfId="939" xr:uid="{00000000-0005-0000-0000-000010030000}"/>
    <cellStyle name="Hyperlink 3 3" xfId="373" xr:uid="{00000000-0005-0000-0000-000011030000}"/>
    <cellStyle name="Hyperlink 3 3 2" xfId="583" xr:uid="{00000000-0005-0000-0000-000012030000}"/>
    <cellStyle name="Hyperlink 4" xfId="165" xr:uid="{00000000-0005-0000-0000-000013030000}"/>
    <cellStyle name="Hyperlink 4 2" xfId="256" xr:uid="{00000000-0005-0000-0000-000014030000}"/>
    <cellStyle name="Hyperlink 4 3" xfId="391" xr:uid="{00000000-0005-0000-0000-000015030000}"/>
    <cellStyle name="Hyperlink 4 3 2" xfId="886" xr:uid="{00000000-0005-0000-0000-000016030000}"/>
    <cellStyle name="Hyperlink 5" xfId="500" xr:uid="{00000000-0005-0000-0000-000017030000}"/>
    <cellStyle name="Hyperlink 6" xfId="511" xr:uid="{00000000-0005-0000-0000-000018030000}"/>
    <cellStyle name="Hyperlink 7" xfId="571" xr:uid="{00000000-0005-0000-0000-000019030000}"/>
    <cellStyle name="Input" xfId="20" builtinId="20" customBuiltin="1"/>
    <cellStyle name="Input 2" xfId="274" xr:uid="{00000000-0005-0000-0000-00001B030000}"/>
    <cellStyle name="Input 2 2" xfId="408" xr:uid="{00000000-0005-0000-0000-00001C030000}"/>
    <cellStyle name="Input 2 2 2" xfId="969" xr:uid="{00000000-0005-0000-0000-00001D030000}"/>
    <cellStyle name="Input 3" xfId="203" xr:uid="{00000000-0005-0000-0000-00001E030000}"/>
    <cellStyle name="Input 3 2" xfId="461" xr:uid="{00000000-0005-0000-0000-00001F030000}"/>
    <cellStyle name="Input 3 2 2" xfId="914" xr:uid="{00000000-0005-0000-0000-000020030000}"/>
    <cellStyle name="Input 4" xfId="335" xr:uid="{00000000-0005-0000-0000-000021030000}"/>
    <cellStyle name="Input 5" xfId="1035" xr:uid="{00000000-0005-0000-0000-000022030000}"/>
    <cellStyle name="Linked Cell" xfId="23" builtinId="24" customBuiltin="1"/>
    <cellStyle name="Linked Cell 2" xfId="277" xr:uid="{00000000-0005-0000-0000-000024030000}"/>
    <cellStyle name="Linked Cell 2 2" xfId="411" xr:uid="{00000000-0005-0000-0000-000025030000}"/>
    <cellStyle name="Linked Cell 2 2 2" xfId="972" xr:uid="{00000000-0005-0000-0000-000026030000}"/>
    <cellStyle name="Linked Cell 3" xfId="206" xr:uid="{00000000-0005-0000-0000-000027030000}"/>
    <cellStyle name="Linked Cell 3 2" xfId="464" xr:uid="{00000000-0005-0000-0000-000028030000}"/>
    <cellStyle name="Linked Cell 3 2 2" xfId="901" xr:uid="{00000000-0005-0000-0000-000029030000}"/>
    <cellStyle name="Linked Cell 4" xfId="338" xr:uid="{00000000-0005-0000-0000-00002A030000}"/>
    <cellStyle name="Linked Cell 5" xfId="1038" xr:uid="{00000000-0005-0000-0000-00002B030000}"/>
    <cellStyle name="Neutral 2" xfId="155" xr:uid="{00000000-0005-0000-0000-00002C030000}"/>
    <cellStyle name="Neutral 2 2" xfId="257" xr:uid="{00000000-0005-0000-0000-00002D030000}"/>
    <cellStyle name="Neutral 2 2 2" xfId="545" xr:uid="{00000000-0005-0000-0000-00002E030000}"/>
    <cellStyle name="Neutral 2 2 2 2" xfId="955" xr:uid="{00000000-0005-0000-0000-00002F030000}"/>
    <cellStyle name="Neutral 2 3" xfId="392" xr:uid="{00000000-0005-0000-0000-000030030000}"/>
    <cellStyle name="Neutral 2 3 2" xfId="601" xr:uid="{00000000-0005-0000-0000-000031030000}"/>
    <cellStyle name="Neutral 3" xfId="48" xr:uid="{00000000-0005-0000-0000-000032030000}"/>
    <cellStyle name="Neutral 3 2" xfId="273" xr:uid="{00000000-0005-0000-0000-000033030000}"/>
    <cellStyle name="Neutral 3 3" xfId="407" xr:uid="{00000000-0005-0000-0000-000034030000}"/>
    <cellStyle name="Neutral 4" xfId="308" xr:uid="{00000000-0005-0000-0000-000035030000}"/>
    <cellStyle name="Neutral 4 2" xfId="442" xr:uid="{00000000-0005-0000-0000-000036030000}"/>
    <cellStyle name="Neutral 4 2 2" xfId="899" xr:uid="{00000000-0005-0000-0000-000037030000}"/>
    <cellStyle name="Neutral 5" xfId="202" xr:uid="{00000000-0005-0000-0000-000038030000}"/>
    <cellStyle name="Neutral 5 2" xfId="460" xr:uid="{00000000-0005-0000-0000-000039030000}"/>
    <cellStyle name="Neutral 6" xfId="334" xr:uid="{00000000-0005-0000-0000-00003A030000}"/>
    <cellStyle name="Neutral 6 2" xfId="502" xr:uid="{00000000-0005-0000-0000-00003B030000}"/>
    <cellStyle name="Neutral 7" xfId="517" xr:uid="{00000000-0005-0000-0000-00003C030000}"/>
    <cellStyle name="Neutral 8" xfId="1034" xr:uid="{00000000-0005-0000-0000-00003D030000}"/>
    <cellStyle name="Normal" xfId="0" builtinId="0"/>
    <cellStyle name="Normal 10" xfId="188" xr:uid="{00000000-0005-0000-0000-00003F030000}"/>
    <cellStyle name="Normal 10 2" xfId="319" xr:uid="{00000000-0005-0000-0000-000040030000}"/>
    <cellStyle name="Normal 10 2 2" xfId="953" xr:uid="{00000000-0005-0000-0000-000041030000}"/>
    <cellStyle name="Normal 10 3" xfId="443" xr:uid="{00000000-0005-0000-0000-000042030000}"/>
    <cellStyle name="Normal 11" xfId="315" xr:uid="{00000000-0005-0000-0000-000043030000}"/>
    <cellStyle name="Normal 11 2" xfId="452" xr:uid="{00000000-0005-0000-0000-000044030000}"/>
    <cellStyle name="Normal 11 2 2" xfId="996" xr:uid="{00000000-0005-0000-0000-000045030000}"/>
    <cellStyle name="Normal 12" xfId="318" xr:uid="{00000000-0005-0000-0000-000046030000}"/>
    <cellStyle name="Normal 12 2" xfId="498" xr:uid="{00000000-0005-0000-0000-000047030000}"/>
    <cellStyle name="Normal 12 2 2" xfId="997" xr:uid="{00000000-0005-0000-0000-000048030000}"/>
    <cellStyle name="Normal 13" xfId="320" xr:uid="{00000000-0005-0000-0000-000049030000}"/>
    <cellStyle name="Normal 13 2" xfId="501" xr:uid="{00000000-0005-0000-0000-00004A030000}"/>
    <cellStyle name="Normal 13 2 2" xfId="998" xr:uid="{00000000-0005-0000-0000-00004B030000}"/>
    <cellStyle name="Normal 14" xfId="450" xr:uid="{00000000-0005-0000-0000-00004C030000}"/>
    <cellStyle name="Normal 14 2" xfId="509" xr:uid="{00000000-0005-0000-0000-00004D030000}"/>
    <cellStyle name="Normal 15" xfId="494" xr:uid="{00000000-0005-0000-0000-00004E030000}"/>
    <cellStyle name="Normal 16" xfId="496" xr:uid="{00000000-0005-0000-0000-00004F030000}"/>
    <cellStyle name="Normal 17" xfId="557" xr:uid="{00000000-0005-0000-0000-000050030000}"/>
    <cellStyle name="Normal 18" xfId="565" xr:uid="{00000000-0005-0000-0000-000051030000}"/>
    <cellStyle name="Normal 19" xfId="563" xr:uid="{00000000-0005-0000-0000-000052030000}"/>
    <cellStyle name="Normal 2" xfId="3" xr:uid="{00000000-0005-0000-0000-000053030000}"/>
    <cellStyle name="Normal 2 2" xfId="7" xr:uid="{00000000-0005-0000-0000-000054030000}"/>
    <cellStyle name="Normal 2 2 2" xfId="104" xr:uid="{00000000-0005-0000-0000-000055030000}"/>
    <cellStyle name="Normal 2 2 2 2" xfId="243" xr:uid="{00000000-0005-0000-0000-000056030000}"/>
    <cellStyle name="Normal 2 2 2 2 2" xfId="532" xr:uid="{00000000-0005-0000-0000-000057030000}"/>
    <cellStyle name="Normal 2 2 2 2 2 2" xfId="941" xr:uid="{00000000-0005-0000-0000-000058030000}"/>
    <cellStyle name="Normal 2 2 2 3" xfId="375" xr:uid="{00000000-0005-0000-0000-000059030000}"/>
    <cellStyle name="Normal 2 2 2 3 2" xfId="585" xr:uid="{00000000-0005-0000-0000-00005A030000}"/>
    <cellStyle name="Normal 2 2 3" xfId="192" xr:uid="{00000000-0005-0000-0000-00005B030000}"/>
    <cellStyle name="Normal 2 2 3 2" xfId="514" xr:uid="{00000000-0005-0000-0000-00005C030000}"/>
    <cellStyle name="Normal 2 2 3 2 2" xfId="894" xr:uid="{00000000-0005-0000-0000-00005D030000}"/>
    <cellStyle name="Normal 2 2 4" xfId="324" xr:uid="{00000000-0005-0000-0000-00005E030000}"/>
    <cellStyle name="Normal 2 2 4 2" xfId="574" xr:uid="{00000000-0005-0000-0000-00005F030000}"/>
    <cellStyle name="Normal 2 3" xfId="105" xr:uid="{00000000-0005-0000-0000-000060030000}"/>
    <cellStyle name="Normal 2 3 2" xfId="59" xr:uid="{00000000-0005-0000-0000-000061030000}"/>
    <cellStyle name="Normal 2 3 2 2" xfId="238" xr:uid="{00000000-0005-0000-0000-000062030000}"/>
    <cellStyle name="Normal 2 3 2 2 2" xfId="526" xr:uid="{00000000-0005-0000-0000-000063030000}"/>
    <cellStyle name="Normal 2 3 2 2 2 2" xfId="936" xr:uid="{00000000-0005-0000-0000-000064030000}"/>
    <cellStyle name="Normal 2 3 2 3" xfId="370" xr:uid="{00000000-0005-0000-0000-000065030000}"/>
    <cellStyle name="Normal 2 3 2 3 2" xfId="580" xr:uid="{00000000-0005-0000-0000-000066030000}"/>
    <cellStyle name="Normal 2 3 3" xfId="244" xr:uid="{00000000-0005-0000-0000-000067030000}"/>
    <cellStyle name="Normal 2 3 3 2" xfId="533" xr:uid="{00000000-0005-0000-0000-000068030000}"/>
    <cellStyle name="Normal 2 3 3 2 2" xfId="942" xr:uid="{00000000-0005-0000-0000-000069030000}"/>
    <cellStyle name="Normal 2 3 4" xfId="376" xr:uid="{00000000-0005-0000-0000-00006A030000}"/>
    <cellStyle name="Normal 2 3 4 2" xfId="586" xr:uid="{00000000-0005-0000-0000-00006B030000}"/>
    <cellStyle name="Normal 2 4" xfId="106" xr:uid="{00000000-0005-0000-0000-00006C030000}"/>
    <cellStyle name="Normal 2 4 2" xfId="245" xr:uid="{00000000-0005-0000-0000-00006D030000}"/>
    <cellStyle name="Normal 2 4 2 2" xfId="534" xr:uid="{00000000-0005-0000-0000-00006E030000}"/>
    <cellStyle name="Normal 2 4 2 2 2" xfId="943" xr:uid="{00000000-0005-0000-0000-00006F030000}"/>
    <cellStyle name="Normal 2 4 3" xfId="377" xr:uid="{00000000-0005-0000-0000-000070030000}"/>
    <cellStyle name="Normal 2 4 3 2" xfId="587" xr:uid="{00000000-0005-0000-0000-000071030000}"/>
    <cellStyle name="Normal 2 4 4" xfId="1071" xr:uid="{00000000-0005-0000-0000-000072030000}"/>
    <cellStyle name="Normal 2 5" xfId="107" xr:uid="{00000000-0005-0000-0000-000073030000}"/>
    <cellStyle name="Normal 2 5 2" xfId="246" xr:uid="{00000000-0005-0000-0000-000074030000}"/>
    <cellStyle name="Normal 2 5 2 2" xfId="535" xr:uid="{00000000-0005-0000-0000-000075030000}"/>
    <cellStyle name="Normal 2 5 2 2 2" xfId="944" xr:uid="{00000000-0005-0000-0000-000076030000}"/>
    <cellStyle name="Normal 2 5 3" xfId="378" xr:uid="{00000000-0005-0000-0000-000077030000}"/>
    <cellStyle name="Normal 2 5 3 2" xfId="588" xr:uid="{00000000-0005-0000-0000-000078030000}"/>
    <cellStyle name="Normal 2 6" xfId="108" xr:uid="{00000000-0005-0000-0000-000079030000}"/>
    <cellStyle name="Normal 2 6 2" xfId="247" xr:uid="{00000000-0005-0000-0000-00007A030000}"/>
    <cellStyle name="Normal 2 6 2 2" xfId="536" xr:uid="{00000000-0005-0000-0000-00007B030000}"/>
    <cellStyle name="Normal 2 6 2 2 2" xfId="945" xr:uid="{00000000-0005-0000-0000-00007C030000}"/>
    <cellStyle name="Normal 2 6 3" xfId="379" xr:uid="{00000000-0005-0000-0000-00007D030000}"/>
    <cellStyle name="Normal 2 6 3 2" xfId="589" xr:uid="{00000000-0005-0000-0000-00007E030000}"/>
    <cellStyle name="Normal 2 7" xfId="103" xr:uid="{00000000-0005-0000-0000-00007F030000}"/>
    <cellStyle name="Normal 2 7 2" xfId="242" xr:uid="{00000000-0005-0000-0000-000080030000}"/>
    <cellStyle name="Normal 2 7 2 2" xfId="531" xr:uid="{00000000-0005-0000-0000-000081030000}"/>
    <cellStyle name="Normal 2 7 2 2 2" xfId="940" xr:uid="{00000000-0005-0000-0000-000082030000}"/>
    <cellStyle name="Normal 2 7 3" xfId="374" xr:uid="{00000000-0005-0000-0000-000083030000}"/>
    <cellStyle name="Normal 2 7 3 2" xfId="584" xr:uid="{00000000-0005-0000-0000-000084030000}"/>
    <cellStyle name="Normal 2 8" xfId="190" xr:uid="{00000000-0005-0000-0000-000085030000}"/>
    <cellStyle name="Normal 2 8 2" xfId="512" xr:uid="{00000000-0005-0000-0000-000086030000}"/>
    <cellStyle name="Normal 2 8 2 2" xfId="890" xr:uid="{00000000-0005-0000-0000-000087030000}"/>
    <cellStyle name="Normal 2 9" xfId="322" xr:uid="{00000000-0005-0000-0000-000088030000}"/>
    <cellStyle name="Normal 2 9 2" xfId="572" xr:uid="{00000000-0005-0000-0000-000089030000}"/>
    <cellStyle name="Normal 20" xfId="554" xr:uid="{00000000-0005-0000-0000-00008A030000}"/>
    <cellStyle name="Normal 21" xfId="570" xr:uid="{00000000-0005-0000-0000-00008B030000}"/>
    <cellStyle name="Normal 22" xfId="568" xr:uid="{00000000-0005-0000-0000-00008C030000}"/>
    <cellStyle name="Normal 23" xfId="564" xr:uid="{00000000-0005-0000-0000-00008D030000}"/>
    <cellStyle name="Normal 23 2" xfId="8" xr:uid="{00000000-0005-0000-0000-00008E030000}"/>
    <cellStyle name="Normal 23 2 2" xfId="193" xr:uid="{00000000-0005-0000-0000-00008F030000}"/>
    <cellStyle name="Normal 23 2 2 2" xfId="515" xr:uid="{00000000-0005-0000-0000-000090030000}"/>
    <cellStyle name="Normal 23 2 2 2 2" xfId="887" xr:uid="{00000000-0005-0000-0000-000091030000}"/>
    <cellStyle name="Normal 23 2 3" xfId="325" xr:uid="{00000000-0005-0000-0000-000092030000}"/>
    <cellStyle name="Normal 23 2 3 2" xfId="575" xr:uid="{00000000-0005-0000-0000-000093030000}"/>
    <cellStyle name="Normal 24" xfId="562" xr:uid="{00000000-0005-0000-0000-000094030000}"/>
    <cellStyle name="Normal 25" xfId="555" xr:uid="{00000000-0005-0000-0000-000095030000}"/>
    <cellStyle name="Normal 26" xfId="612" xr:uid="{00000000-0005-0000-0000-000096030000}"/>
    <cellStyle name="Normal 27" xfId="558" xr:uid="{00000000-0005-0000-0000-000097030000}"/>
    <cellStyle name="Normal 28" xfId="608" xr:uid="{00000000-0005-0000-0000-000098030000}"/>
    <cellStyle name="Normal 29" xfId="609" xr:uid="{00000000-0005-0000-0000-000099030000}"/>
    <cellStyle name="Normal 3" xfId="6" xr:uid="{00000000-0005-0000-0000-00009A030000}"/>
    <cellStyle name="Normal 3 2" xfId="57" xr:uid="{00000000-0005-0000-0000-00009B030000}"/>
    <cellStyle name="Normal 3 2 2" xfId="237" xr:uid="{00000000-0005-0000-0000-00009C030000}"/>
    <cellStyle name="Normal 3 2 2 2" xfId="525" xr:uid="{00000000-0005-0000-0000-00009D030000}"/>
    <cellStyle name="Normal 3 2 2 2 2" xfId="935" xr:uid="{00000000-0005-0000-0000-00009E030000}"/>
    <cellStyle name="Normal 3 2 3" xfId="369" xr:uid="{00000000-0005-0000-0000-00009F030000}"/>
    <cellStyle name="Normal 3 2 3 2" xfId="579" xr:uid="{00000000-0005-0000-0000-0000A0030000}"/>
    <cellStyle name="Normal 3 3" xfId="109" xr:uid="{00000000-0005-0000-0000-0000A1030000}"/>
    <cellStyle name="Normal 3 3 2" xfId="248" xr:uid="{00000000-0005-0000-0000-0000A2030000}"/>
    <cellStyle name="Normal 3 3 2 2" xfId="537" xr:uid="{00000000-0005-0000-0000-0000A3030000}"/>
    <cellStyle name="Normal 3 3 2 2 2" xfId="946" xr:uid="{00000000-0005-0000-0000-0000A4030000}"/>
    <cellStyle name="Normal 3 3 3" xfId="380" xr:uid="{00000000-0005-0000-0000-0000A5030000}"/>
    <cellStyle name="Normal 3 3 3 2" xfId="590" xr:uid="{00000000-0005-0000-0000-0000A6030000}"/>
    <cellStyle name="Normal 3 4" xfId="110" xr:uid="{00000000-0005-0000-0000-0000A7030000}"/>
    <cellStyle name="Normal 3 4 2" xfId="111" xr:uid="{00000000-0005-0000-0000-0000A8030000}"/>
    <cellStyle name="Normal 3 4 2 2" xfId="250" xr:uid="{00000000-0005-0000-0000-0000A9030000}"/>
    <cellStyle name="Normal 3 4 2 2 2" xfId="539" xr:uid="{00000000-0005-0000-0000-0000AA030000}"/>
    <cellStyle name="Normal 3 4 2 2 2 2" xfId="948" xr:uid="{00000000-0005-0000-0000-0000AB030000}"/>
    <cellStyle name="Normal 3 4 2 3" xfId="382" xr:uid="{00000000-0005-0000-0000-0000AC030000}"/>
    <cellStyle name="Normal 3 4 2 3 2" xfId="592" xr:uid="{00000000-0005-0000-0000-0000AD030000}"/>
    <cellStyle name="Normal 3 4 3" xfId="249" xr:uid="{00000000-0005-0000-0000-0000AE030000}"/>
    <cellStyle name="Normal 3 4 3 2" xfId="538" xr:uid="{00000000-0005-0000-0000-0000AF030000}"/>
    <cellStyle name="Normal 3 4 3 2 2" xfId="947" xr:uid="{00000000-0005-0000-0000-0000B0030000}"/>
    <cellStyle name="Normal 3 4 4" xfId="381" xr:uid="{00000000-0005-0000-0000-0000B1030000}"/>
    <cellStyle name="Normal 3 4 4 2" xfId="591" xr:uid="{00000000-0005-0000-0000-0000B2030000}"/>
    <cellStyle name="Normal 3 5" xfId="191" xr:uid="{00000000-0005-0000-0000-0000B3030000}"/>
    <cellStyle name="Normal 3 5 2" xfId="513" xr:uid="{00000000-0005-0000-0000-0000B4030000}"/>
    <cellStyle name="Normal 3 5 2 2" xfId="888" xr:uid="{00000000-0005-0000-0000-0000B5030000}"/>
    <cellStyle name="Normal 3 6" xfId="323" xr:uid="{00000000-0005-0000-0000-0000B6030000}"/>
    <cellStyle name="Normal 3 6 2" xfId="573" xr:uid="{00000000-0005-0000-0000-0000B7030000}"/>
    <cellStyle name="Normal 30" xfId="569" xr:uid="{00000000-0005-0000-0000-0000B8030000}"/>
    <cellStyle name="Normal 31" xfId="567" xr:uid="{00000000-0005-0000-0000-0000B9030000}"/>
    <cellStyle name="Normal 32" xfId="556" xr:uid="{00000000-0005-0000-0000-0000BA030000}"/>
    <cellStyle name="Normal 33" xfId="617" xr:uid="{00000000-0005-0000-0000-0000BB030000}"/>
    <cellStyle name="Normal 34" xfId="552" xr:uid="{00000000-0005-0000-0000-0000BC030000}"/>
    <cellStyle name="Normal 35" xfId="614" xr:uid="{00000000-0005-0000-0000-0000BD030000}"/>
    <cellStyle name="Normal 36" xfId="616" xr:uid="{00000000-0005-0000-0000-0000BE030000}"/>
    <cellStyle name="Normal 37" xfId="1027" xr:uid="{00000000-0005-0000-0000-0000BF030000}"/>
    <cellStyle name="Normal 4" xfId="10" xr:uid="{00000000-0005-0000-0000-0000C0030000}"/>
    <cellStyle name="Normal 4 2" xfId="113" xr:uid="{00000000-0005-0000-0000-0000C1030000}"/>
    <cellStyle name="Normal 4 2 2" xfId="252" xr:uid="{00000000-0005-0000-0000-0000C2030000}"/>
    <cellStyle name="Normal 4 2 2 2" xfId="541" xr:uid="{00000000-0005-0000-0000-0000C3030000}"/>
    <cellStyle name="Normal 4 2 2 2 2" xfId="950" xr:uid="{00000000-0005-0000-0000-0000C4030000}"/>
    <cellStyle name="Normal 4 2 3" xfId="384" xr:uid="{00000000-0005-0000-0000-0000C5030000}"/>
    <cellStyle name="Normal 4 2 3 2" xfId="594" xr:uid="{00000000-0005-0000-0000-0000C6030000}"/>
    <cellStyle name="Normal 4 3" xfId="114" xr:uid="{00000000-0005-0000-0000-0000C7030000}"/>
    <cellStyle name="Normal 4 3 2" xfId="385" xr:uid="{00000000-0005-0000-0000-0000C8030000}"/>
    <cellStyle name="Normal 4 3 3" xfId="595" xr:uid="{00000000-0005-0000-0000-0000C9030000}"/>
    <cellStyle name="Normal 4 4" xfId="112" xr:uid="{00000000-0005-0000-0000-0000CA030000}"/>
    <cellStyle name="Normal 4 4 2" xfId="251" xr:uid="{00000000-0005-0000-0000-0000CB030000}"/>
    <cellStyle name="Normal 4 4 2 2" xfId="540" xr:uid="{00000000-0005-0000-0000-0000CC030000}"/>
    <cellStyle name="Normal 4 4 2 2 2" xfId="949" xr:uid="{00000000-0005-0000-0000-0000CD030000}"/>
    <cellStyle name="Normal 4 4 3" xfId="383" xr:uid="{00000000-0005-0000-0000-0000CE030000}"/>
    <cellStyle name="Normal 4 4 3 2" xfId="593" xr:uid="{00000000-0005-0000-0000-0000CF030000}"/>
    <cellStyle name="Normal 4 5" xfId="194" xr:uid="{00000000-0005-0000-0000-0000D0030000}"/>
    <cellStyle name="Normal 4 5 2" xfId="516" xr:uid="{00000000-0005-0000-0000-0000D1030000}"/>
    <cellStyle name="Normal 4 5 2 2" xfId="893" xr:uid="{00000000-0005-0000-0000-0000D2030000}"/>
    <cellStyle name="Normal 4 6" xfId="326" xr:uid="{00000000-0005-0000-0000-0000D3030000}"/>
    <cellStyle name="Normal 4 6 2" xfId="576" xr:uid="{00000000-0005-0000-0000-0000D4030000}"/>
    <cellStyle name="Normal 5" xfId="115" xr:uid="{00000000-0005-0000-0000-0000D5030000}"/>
    <cellStyle name="Normal 5 2" xfId="386" xr:uid="{00000000-0005-0000-0000-0000D6030000}"/>
    <cellStyle name="Normal 5 3" xfId="596" xr:uid="{00000000-0005-0000-0000-0000D7030000}"/>
    <cellStyle name="Normal 6" xfId="116" xr:uid="{00000000-0005-0000-0000-0000D8030000}"/>
    <cellStyle name="Normal 6 2" xfId="387" xr:uid="{00000000-0005-0000-0000-0000D9030000}"/>
    <cellStyle name="Normal 6 3" xfId="597" xr:uid="{00000000-0005-0000-0000-0000DA030000}"/>
    <cellStyle name="Normal 7" xfId="117" xr:uid="{00000000-0005-0000-0000-0000DB030000}"/>
    <cellStyle name="Normal 7 2" xfId="253" xr:uid="{00000000-0005-0000-0000-0000DC030000}"/>
    <cellStyle name="Normal 7 2 2" xfId="542" xr:uid="{00000000-0005-0000-0000-0000DD030000}"/>
    <cellStyle name="Normal 7 2 2 2" xfId="951" xr:uid="{00000000-0005-0000-0000-0000DE030000}"/>
    <cellStyle name="Normal 7 3" xfId="388" xr:uid="{00000000-0005-0000-0000-0000DF030000}"/>
    <cellStyle name="Normal 7 3 2" xfId="598" xr:uid="{00000000-0005-0000-0000-0000E0030000}"/>
    <cellStyle name="Normal 8" xfId="265" xr:uid="{00000000-0005-0000-0000-0000E1030000}"/>
    <cellStyle name="Normal 8 2" xfId="399" xr:uid="{00000000-0005-0000-0000-0000E2030000}"/>
    <cellStyle name="Normal 8 2 2" xfId="962" xr:uid="{00000000-0005-0000-0000-0000E3030000}"/>
    <cellStyle name="Normal 9" xfId="307" xr:uid="{00000000-0005-0000-0000-0000E4030000}"/>
    <cellStyle name="Normal 9 2" xfId="441" xr:uid="{00000000-0005-0000-0000-0000E5030000}"/>
    <cellStyle name="Normal 9 2 2" xfId="891" xr:uid="{00000000-0005-0000-0000-0000E6030000}"/>
    <cellStyle name="Note" xfId="26" builtinId="10" customBuiltin="1"/>
    <cellStyle name="Note 2" xfId="280" xr:uid="{00000000-0005-0000-0000-0000E8030000}"/>
    <cellStyle name="Note 2 2" xfId="414" xr:uid="{00000000-0005-0000-0000-0000E9030000}"/>
    <cellStyle name="Note 2 2 2" xfId="975" xr:uid="{00000000-0005-0000-0000-0000EA030000}"/>
    <cellStyle name="Note 3" xfId="209" xr:uid="{00000000-0005-0000-0000-0000EB030000}"/>
    <cellStyle name="Note 3 2" xfId="467" xr:uid="{00000000-0005-0000-0000-0000EC030000}"/>
    <cellStyle name="Note 3 2 2" xfId="903" xr:uid="{00000000-0005-0000-0000-0000ED030000}"/>
    <cellStyle name="Note 4" xfId="341" xr:uid="{00000000-0005-0000-0000-0000EE030000}"/>
    <cellStyle name="Note 5" xfId="1041" xr:uid="{00000000-0005-0000-0000-0000EF030000}"/>
    <cellStyle name="Output" xfId="21" builtinId="21" customBuiltin="1"/>
    <cellStyle name="Output 2" xfId="275" xr:uid="{00000000-0005-0000-0000-0000F1030000}"/>
    <cellStyle name="Output 2 2" xfId="409" xr:uid="{00000000-0005-0000-0000-0000F2030000}"/>
    <cellStyle name="Output 2 2 2" xfId="970" xr:uid="{00000000-0005-0000-0000-0000F3030000}"/>
    <cellStyle name="Output 3" xfId="204" xr:uid="{00000000-0005-0000-0000-0000F4030000}"/>
    <cellStyle name="Output 3 2" xfId="462" xr:uid="{00000000-0005-0000-0000-0000F5030000}"/>
    <cellStyle name="Output 3 2 2" xfId="904" xr:uid="{00000000-0005-0000-0000-0000F6030000}"/>
    <cellStyle name="Output 4" xfId="336" xr:uid="{00000000-0005-0000-0000-0000F7030000}"/>
    <cellStyle name="Output 5" xfId="1036" xr:uid="{00000000-0005-0000-0000-0000F8030000}"/>
    <cellStyle name="Percent" xfId="1" builtinId="5"/>
    <cellStyle name="Percent 2" xfId="5" xr:uid="{00000000-0005-0000-0000-0000FA030000}"/>
    <cellStyle name="Percent 2 2" xfId="60" xr:uid="{00000000-0005-0000-0000-0000FB030000}"/>
    <cellStyle name="Percent 2 3" xfId="119" xr:uid="{00000000-0005-0000-0000-0000FC030000}"/>
    <cellStyle name="Percent 2 4" xfId="120" xr:uid="{00000000-0005-0000-0000-0000FD030000}"/>
    <cellStyle name="Percent 2 5" xfId="118" xr:uid="{00000000-0005-0000-0000-0000FE030000}"/>
    <cellStyle name="Percent 3" xfId="11" xr:uid="{00000000-0005-0000-0000-0000FF030000}"/>
    <cellStyle name="Percent 3 2" xfId="121" xr:uid="{00000000-0005-0000-0000-000000040000}"/>
    <cellStyle name="Percent 3 2 2" xfId="122" xr:uid="{00000000-0005-0000-0000-000001040000}"/>
    <cellStyle name="Percent 3 3" xfId="123" xr:uid="{00000000-0005-0000-0000-000002040000}"/>
    <cellStyle name="Percent 3 4" xfId="61" xr:uid="{00000000-0005-0000-0000-000003040000}"/>
    <cellStyle name="Percent 4" xfId="12" xr:uid="{00000000-0005-0000-0000-000004040000}"/>
    <cellStyle name="Percent 4 2" xfId="124" xr:uid="{00000000-0005-0000-0000-000005040000}"/>
    <cellStyle name="Percent 5" xfId="4" xr:uid="{00000000-0005-0000-0000-000006040000}"/>
    <cellStyle name="Percent 5 2" xfId="125" xr:uid="{00000000-0005-0000-0000-000007040000}"/>
    <cellStyle name="Percent 5 2 2" xfId="126" xr:uid="{00000000-0005-0000-0000-000008040000}"/>
    <cellStyle name="Percent 5 2 2 2" xfId="127" xr:uid="{00000000-0005-0000-0000-000009040000}"/>
    <cellStyle name="Percent 5 2 3" xfId="128" xr:uid="{00000000-0005-0000-0000-00000A040000}"/>
    <cellStyle name="Percent 5 3" xfId="129" xr:uid="{00000000-0005-0000-0000-00000B040000}"/>
    <cellStyle name="Percent 5 3 2" xfId="130" xr:uid="{00000000-0005-0000-0000-00000C040000}"/>
    <cellStyle name="Percent 5 4" xfId="131" xr:uid="{00000000-0005-0000-0000-00000D040000}"/>
    <cellStyle name="Percent 5 5" xfId="132" xr:uid="{00000000-0005-0000-0000-00000E040000}"/>
    <cellStyle name="Percent 5 5 2" xfId="133" xr:uid="{00000000-0005-0000-0000-00000F040000}"/>
    <cellStyle name="Percent 5 6" xfId="134" xr:uid="{00000000-0005-0000-0000-000010040000}"/>
    <cellStyle name="Percent 6" xfId="153" xr:uid="{00000000-0005-0000-0000-000011040000}"/>
    <cellStyle name="Percent 8" xfId="135" xr:uid="{00000000-0005-0000-0000-000012040000}"/>
    <cellStyle name="Style 1" xfId="136" xr:uid="{00000000-0005-0000-0000-000013040000}"/>
    <cellStyle name="Style 1 2" xfId="137" xr:uid="{00000000-0005-0000-0000-000014040000}"/>
    <cellStyle name="Style 1 3" xfId="254" xr:uid="{00000000-0005-0000-0000-000015040000}"/>
    <cellStyle name="Style 1 3 2" xfId="543" xr:uid="{00000000-0005-0000-0000-000016040000}"/>
    <cellStyle name="Style 1 3 2 2" xfId="952" xr:uid="{00000000-0005-0000-0000-000017040000}"/>
    <cellStyle name="Style 1 4" xfId="389" xr:uid="{00000000-0005-0000-0000-000018040000}"/>
    <cellStyle name="Style 1 4 2" xfId="599" xr:uid="{00000000-0005-0000-0000-000019040000}"/>
    <cellStyle name="Title 2" xfId="56" xr:uid="{00000000-0005-0000-0000-00001A040000}"/>
    <cellStyle name="Title 2 2" xfId="236" xr:uid="{00000000-0005-0000-0000-00001B040000}"/>
    <cellStyle name="Title 2 2 2" xfId="524" xr:uid="{00000000-0005-0000-0000-00001C040000}"/>
    <cellStyle name="Title 2 2 2 2" xfId="934" xr:uid="{00000000-0005-0000-0000-00001D040000}"/>
    <cellStyle name="Title 2 3" xfId="368" xr:uid="{00000000-0005-0000-0000-00001E040000}"/>
    <cellStyle name="Title 2 3 2" xfId="578" xr:uid="{00000000-0005-0000-0000-00001F040000}"/>
    <cellStyle name="Title 3" xfId="154" xr:uid="{00000000-0005-0000-0000-000020040000}"/>
    <cellStyle name="Title 3 2" xfId="255" xr:uid="{00000000-0005-0000-0000-000021040000}"/>
    <cellStyle name="Title 3 2 2" xfId="544" xr:uid="{00000000-0005-0000-0000-000022040000}"/>
    <cellStyle name="Title 3 2 2 2" xfId="954" xr:uid="{00000000-0005-0000-0000-000023040000}"/>
    <cellStyle name="Title 3 3" xfId="390" xr:uid="{00000000-0005-0000-0000-000024040000}"/>
    <cellStyle name="Title 3 3 2" xfId="600" xr:uid="{00000000-0005-0000-0000-000025040000}"/>
    <cellStyle name="Title 4" xfId="47" xr:uid="{00000000-0005-0000-0000-000026040000}"/>
    <cellStyle name="Title 4 2" xfId="266" xr:uid="{00000000-0005-0000-0000-000027040000}"/>
    <cellStyle name="Title 4 3" xfId="400" xr:uid="{00000000-0005-0000-0000-000028040000}"/>
    <cellStyle name="Title 5" xfId="195" xr:uid="{00000000-0005-0000-0000-000029040000}"/>
    <cellStyle name="Title 5 2" xfId="453" xr:uid="{00000000-0005-0000-0000-00002A040000}"/>
    <cellStyle name="Title 5 2 2" xfId="911" xr:uid="{00000000-0005-0000-0000-00002B040000}"/>
    <cellStyle name="Title 6" xfId="327" xr:uid="{00000000-0005-0000-0000-00002C040000}"/>
    <cellStyle name="Title 7" xfId="577" xr:uid="{00000000-0005-0000-0000-00002D040000}"/>
    <cellStyle name="Total" xfId="28" builtinId="25" customBuiltin="1"/>
    <cellStyle name="Total 2" xfId="282" xr:uid="{00000000-0005-0000-0000-00002F040000}"/>
    <cellStyle name="Total 2 2" xfId="416" xr:uid="{00000000-0005-0000-0000-000030040000}"/>
    <cellStyle name="Total 2 2 2" xfId="977" xr:uid="{00000000-0005-0000-0000-000031040000}"/>
    <cellStyle name="Total 3" xfId="211" xr:uid="{00000000-0005-0000-0000-000032040000}"/>
    <cellStyle name="Total 3 2" xfId="469" xr:uid="{00000000-0005-0000-0000-000033040000}"/>
    <cellStyle name="Total 3 2 2" xfId="919" xr:uid="{00000000-0005-0000-0000-000034040000}"/>
    <cellStyle name="Total 4" xfId="343" xr:uid="{00000000-0005-0000-0000-000035040000}"/>
    <cellStyle name="Total 5" xfId="1043" xr:uid="{00000000-0005-0000-0000-000036040000}"/>
    <cellStyle name="Warning Text" xfId="25" builtinId="11" customBuiltin="1"/>
    <cellStyle name="Warning Text 2" xfId="279" xr:uid="{00000000-0005-0000-0000-000038040000}"/>
    <cellStyle name="Warning Text 2 2" xfId="413" xr:uid="{00000000-0005-0000-0000-000039040000}"/>
    <cellStyle name="Warning Text 2 2 2" xfId="974" xr:uid="{00000000-0005-0000-0000-00003A040000}"/>
    <cellStyle name="Warning Text 3" xfId="208" xr:uid="{00000000-0005-0000-0000-00003B040000}"/>
    <cellStyle name="Warning Text 3 2" xfId="466" xr:uid="{00000000-0005-0000-0000-00003C040000}"/>
    <cellStyle name="Warning Text 3 2 2" xfId="909" xr:uid="{00000000-0005-0000-0000-00003D040000}"/>
    <cellStyle name="Warning Text 4" xfId="340" xr:uid="{00000000-0005-0000-0000-00003E040000}"/>
    <cellStyle name="Warning Text 5" xfId="1040" xr:uid="{00000000-0005-0000-0000-00003F040000}"/>
  </cellStyles>
  <dxfs count="3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EE3124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2</xdr:row>
      <xdr:rowOff>104775</xdr:rowOff>
    </xdr:from>
    <xdr:to>
      <xdr:col>12</xdr:col>
      <xdr:colOff>85724</xdr:colOff>
      <xdr:row>6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9409"/>
        <a:stretch>
          <a:fillRect/>
        </a:stretch>
      </xdr:blipFill>
      <xdr:spPr>
        <a:xfrm>
          <a:off x="7524749" y="514350"/>
          <a:ext cx="2466975" cy="9810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2</xdr:row>
          <xdr:rowOff>142875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142875</xdr:rowOff>
        </xdr:from>
        <xdr:to>
          <xdr:col>15</xdr:col>
          <xdr:colOff>333375</xdr:colOff>
          <xdr:row>3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28575</xdr:rowOff>
        </xdr:from>
        <xdr:to>
          <xdr:col>15</xdr:col>
          <xdr:colOff>304800</xdr:colOff>
          <xdr:row>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66675</xdr:rowOff>
        </xdr:from>
        <xdr:to>
          <xdr:col>15</xdr:col>
          <xdr:colOff>304800</xdr:colOff>
          <xdr:row>5</xdr:row>
          <xdr:rowOff>28575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38100</xdr:rowOff>
        </xdr:from>
        <xdr:to>
          <xdr:col>15</xdr:col>
          <xdr:colOff>304800</xdr:colOff>
          <xdr:row>6</xdr:row>
          <xdr:rowOff>38100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6</xdr:row>
          <xdr:rowOff>66675</xdr:rowOff>
        </xdr:from>
        <xdr:to>
          <xdr:col>15</xdr:col>
          <xdr:colOff>333375</xdr:colOff>
          <xdr:row>7</xdr:row>
          <xdr:rowOff>76200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dcapitalplcgroup-my.sharepoint.com/Users/olamipo.ibitayo/Downloads/Daily%20Pricing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10"/>
      <sheetName val="Prev. PL"/>
      <sheetName val="Cur. PL"/>
      <sheetName val="Final PL"/>
      <sheetName val="SECTOR PL"/>
      <sheetName val="Year St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COMPANY</v>
          </cell>
          <cell r="B3" t="str">
            <v>CLOSE_PRICE</v>
          </cell>
        </row>
        <row r="4">
          <cell r="A4" t="str">
            <v>ABBEYBDS</v>
          </cell>
          <cell r="B4">
            <v>1.05</v>
          </cell>
        </row>
        <row r="5">
          <cell r="A5" t="str">
            <v>ABCTRANS</v>
          </cell>
          <cell r="B5">
            <v>0.38</v>
          </cell>
        </row>
        <row r="6">
          <cell r="A6" t="str">
            <v>ACADEMY</v>
          </cell>
          <cell r="B6">
            <v>0.3</v>
          </cell>
        </row>
        <row r="7">
          <cell r="A7" t="str">
            <v>ACCESS</v>
          </cell>
          <cell r="B7">
            <v>8.4499999999999993</v>
          </cell>
        </row>
        <row r="8">
          <cell r="A8" t="str">
            <v>AFRINSURE</v>
          </cell>
          <cell r="B8">
            <v>0.2</v>
          </cell>
        </row>
        <row r="9">
          <cell r="A9" t="str">
            <v>AFRIPRUD</v>
          </cell>
          <cell r="B9">
            <v>6.25</v>
          </cell>
        </row>
        <row r="10">
          <cell r="A10" t="str">
            <v>AFROMEDIA</v>
          </cell>
          <cell r="B10">
            <v>0.2</v>
          </cell>
        </row>
        <row r="11">
          <cell r="A11" t="str">
            <v>AIICO</v>
          </cell>
          <cell r="B11">
            <v>1.1299999999999999</v>
          </cell>
        </row>
        <row r="12">
          <cell r="A12" t="str">
            <v>AIRTELAFRI</v>
          </cell>
          <cell r="B12">
            <v>851.8</v>
          </cell>
        </row>
        <row r="13">
          <cell r="A13" t="str">
            <v>ARBICO</v>
          </cell>
          <cell r="B13">
            <v>1.03</v>
          </cell>
        </row>
        <row r="14">
          <cell r="A14" t="str">
            <v>ARDOVA</v>
          </cell>
          <cell r="B14">
            <v>13.55</v>
          </cell>
        </row>
        <row r="15">
          <cell r="A15" t="str">
            <v>BERGER</v>
          </cell>
          <cell r="B15">
            <v>7.35</v>
          </cell>
        </row>
        <row r="16">
          <cell r="A16" t="str">
            <v>BETAGLAS</v>
          </cell>
          <cell r="B16">
            <v>55.4</v>
          </cell>
        </row>
        <row r="17">
          <cell r="A17" t="str">
            <v>BOCGAS</v>
          </cell>
          <cell r="B17">
            <v>9.57</v>
          </cell>
        </row>
        <row r="18">
          <cell r="A18" t="str">
            <v>BUACEMENT</v>
          </cell>
          <cell r="B18">
            <v>77.349999999999994</v>
          </cell>
        </row>
        <row r="19">
          <cell r="A19" t="str">
            <v>CADBURY</v>
          </cell>
          <cell r="B19">
            <v>9</v>
          </cell>
        </row>
        <row r="20">
          <cell r="A20" t="str">
            <v>CAP</v>
          </cell>
          <cell r="B20">
            <v>20</v>
          </cell>
        </row>
        <row r="21">
          <cell r="A21" t="str">
            <v>CAPHOTEL</v>
          </cell>
          <cell r="B21">
            <v>2.2000000000000002</v>
          </cell>
        </row>
        <row r="22">
          <cell r="A22" t="str">
            <v>CAVERTON</v>
          </cell>
          <cell r="B22">
            <v>2.0499999999999998</v>
          </cell>
        </row>
        <row r="23">
          <cell r="A23" t="str">
            <v>CHAMPION</v>
          </cell>
          <cell r="B23">
            <v>0.86</v>
          </cell>
        </row>
        <row r="24">
          <cell r="A24" t="str">
            <v>CHAMS</v>
          </cell>
          <cell r="B24">
            <v>0.23</v>
          </cell>
        </row>
        <row r="25">
          <cell r="A25" t="str">
            <v>CHIPLC</v>
          </cell>
          <cell r="B25">
            <v>0.32</v>
          </cell>
        </row>
        <row r="26">
          <cell r="A26" t="str">
            <v>CILEASING</v>
          </cell>
          <cell r="B26">
            <v>5.2</v>
          </cell>
        </row>
        <row r="27">
          <cell r="A27" t="str">
            <v>CONOIL</v>
          </cell>
          <cell r="B27">
            <v>20.85</v>
          </cell>
        </row>
        <row r="28">
          <cell r="A28" t="str">
            <v>CORNERST</v>
          </cell>
          <cell r="B28">
            <v>0.59</v>
          </cell>
        </row>
        <row r="29">
          <cell r="A29" t="str">
            <v>COURTVILLE</v>
          </cell>
          <cell r="B29">
            <v>0.21</v>
          </cell>
        </row>
        <row r="30">
          <cell r="A30" t="str">
            <v>CUSTODIAN</v>
          </cell>
          <cell r="B30">
            <v>5.85</v>
          </cell>
        </row>
        <row r="31">
          <cell r="A31" t="str">
            <v>CUTIX</v>
          </cell>
          <cell r="B31">
            <v>2.2999999999999998</v>
          </cell>
        </row>
        <row r="32">
          <cell r="A32" t="str">
            <v>CWG</v>
          </cell>
          <cell r="B32">
            <v>2.54</v>
          </cell>
        </row>
        <row r="33">
          <cell r="A33" t="str">
            <v>DAARCOMM</v>
          </cell>
          <cell r="B33">
            <v>0.3</v>
          </cell>
        </row>
        <row r="34">
          <cell r="A34" t="str">
            <v>DANGCEM</v>
          </cell>
          <cell r="B34">
            <v>244.9</v>
          </cell>
        </row>
        <row r="35">
          <cell r="A35" t="str">
            <v>DANGSUGAR</v>
          </cell>
          <cell r="B35">
            <v>17.600000000000001</v>
          </cell>
        </row>
        <row r="36">
          <cell r="A36" t="str">
            <v>DEAPCAP</v>
          </cell>
          <cell r="B36">
            <v>0.25</v>
          </cell>
        </row>
        <row r="37">
          <cell r="A37" t="str">
            <v>ELLAHLAKES</v>
          </cell>
          <cell r="B37">
            <v>4.25</v>
          </cell>
        </row>
        <row r="38">
          <cell r="A38" t="str">
            <v>ENAMELWA</v>
          </cell>
          <cell r="B38">
            <v>22.1</v>
          </cell>
        </row>
        <row r="39">
          <cell r="A39" t="str">
            <v>ETERNA</v>
          </cell>
          <cell r="B39">
            <v>5.0999999999999996</v>
          </cell>
        </row>
        <row r="40">
          <cell r="A40" t="str">
            <v>ETI</v>
          </cell>
          <cell r="B40">
            <v>6</v>
          </cell>
        </row>
        <row r="41">
          <cell r="A41" t="str">
            <v>FBNH</v>
          </cell>
          <cell r="B41">
            <v>7.15</v>
          </cell>
        </row>
        <row r="42">
          <cell r="A42" t="str">
            <v>FCMB</v>
          </cell>
          <cell r="B42">
            <v>3.33</v>
          </cell>
        </row>
        <row r="43">
          <cell r="A43" t="str">
            <v>FG132026S1</v>
          </cell>
          <cell r="B43">
            <v>106</v>
          </cell>
        </row>
        <row r="44">
          <cell r="A44" t="str">
            <v>FGS202131</v>
          </cell>
          <cell r="B44">
            <v>102.71</v>
          </cell>
        </row>
        <row r="45">
          <cell r="A45" t="str">
            <v>FGS202141</v>
          </cell>
          <cell r="B45">
            <v>107</v>
          </cell>
        </row>
        <row r="46">
          <cell r="A46" t="str">
            <v>FGS202158</v>
          </cell>
          <cell r="B46">
            <v>100</v>
          </cell>
        </row>
        <row r="47">
          <cell r="A47" t="str">
            <v>FGS202162</v>
          </cell>
          <cell r="B47">
            <v>105</v>
          </cell>
        </row>
        <row r="48">
          <cell r="A48" t="str">
            <v>FGS202259</v>
          </cell>
          <cell r="B48">
            <v>109.7</v>
          </cell>
        </row>
        <row r="49">
          <cell r="A49" t="str">
            <v>FGS202267</v>
          </cell>
          <cell r="B49">
            <v>109.31</v>
          </cell>
        </row>
        <row r="50">
          <cell r="A50" t="str">
            <v>FIDELITYBK</v>
          </cell>
          <cell r="B50">
            <v>2.52</v>
          </cell>
        </row>
        <row r="51">
          <cell r="A51" t="str">
            <v>FIDSON</v>
          </cell>
          <cell r="B51">
            <v>4.5</v>
          </cell>
        </row>
        <row r="52">
          <cell r="A52" t="str">
            <v>FLOURMILL</v>
          </cell>
          <cell r="B52">
            <v>26</v>
          </cell>
        </row>
        <row r="53">
          <cell r="A53" t="str">
            <v>FTNCOCOA</v>
          </cell>
          <cell r="B53">
            <v>0.66</v>
          </cell>
        </row>
        <row r="54">
          <cell r="A54" t="str">
            <v>GLAXOSMITH</v>
          </cell>
          <cell r="B54">
            <v>6.9</v>
          </cell>
        </row>
        <row r="55">
          <cell r="A55" t="str">
            <v>GOLDBREW</v>
          </cell>
          <cell r="B55">
            <v>0.81</v>
          </cell>
        </row>
        <row r="56">
          <cell r="A56" t="str">
            <v>GUARANTY</v>
          </cell>
          <cell r="B56">
            <v>32.35</v>
          </cell>
        </row>
        <row r="57">
          <cell r="A57" t="str">
            <v>GSPECPLC</v>
          </cell>
          <cell r="B57">
            <v>4.1900000000000004</v>
          </cell>
        </row>
        <row r="58">
          <cell r="A58" t="str">
            <v>GUINEAINS</v>
          </cell>
          <cell r="B58">
            <v>0.2</v>
          </cell>
        </row>
        <row r="59">
          <cell r="A59" t="str">
            <v>GUINNESS</v>
          </cell>
          <cell r="B59">
            <v>19</v>
          </cell>
        </row>
        <row r="60">
          <cell r="A60" t="str">
            <v>HONYFLOUR</v>
          </cell>
          <cell r="B60">
            <v>1.2</v>
          </cell>
        </row>
        <row r="61">
          <cell r="A61" t="str">
            <v>IKEJAHOTEL</v>
          </cell>
          <cell r="B61">
            <v>1.2</v>
          </cell>
        </row>
        <row r="62">
          <cell r="A62" t="str">
            <v>INTBREW</v>
          </cell>
          <cell r="B62">
            <v>5.95</v>
          </cell>
        </row>
        <row r="63">
          <cell r="A63" t="str">
            <v>JAIZBANK</v>
          </cell>
          <cell r="B63">
            <v>0.66</v>
          </cell>
        </row>
        <row r="64">
          <cell r="A64" t="str">
            <v>JAPAULGOLD</v>
          </cell>
          <cell r="B64">
            <v>0.62</v>
          </cell>
        </row>
        <row r="65">
          <cell r="A65" t="str">
            <v>JBERGER</v>
          </cell>
          <cell r="B65">
            <v>17.8</v>
          </cell>
        </row>
        <row r="66">
          <cell r="A66" t="str">
            <v>JOHNHOLT</v>
          </cell>
          <cell r="B66">
            <v>0.51</v>
          </cell>
        </row>
        <row r="67">
          <cell r="A67" t="str">
            <v>LASACO</v>
          </cell>
          <cell r="B67">
            <v>0.35</v>
          </cell>
        </row>
        <row r="68">
          <cell r="A68" t="str">
            <v>LEARNAFRCA</v>
          </cell>
          <cell r="B68">
            <v>1</v>
          </cell>
        </row>
        <row r="69">
          <cell r="A69" t="str">
            <v>LINKASSURE</v>
          </cell>
          <cell r="B69">
            <v>0.52</v>
          </cell>
        </row>
        <row r="70">
          <cell r="A70" t="str">
            <v>LIVESTOCK</v>
          </cell>
          <cell r="B70">
            <v>1.39</v>
          </cell>
        </row>
        <row r="71">
          <cell r="A71" t="str">
            <v>LOTUSHAL15</v>
          </cell>
          <cell r="B71">
            <v>12.73</v>
          </cell>
        </row>
        <row r="72">
          <cell r="A72" t="str">
            <v>MANSARD</v>
          </cell>
          <cell r="B72">
            <v>1.05</v>
          </cell>
        </row>
        <row r="73">
          <cell r="A73" t="str">
            <v>MAYBAKER</v>
          </cell>
          <cell r="B73">
            <v>3.51</v>
          </cell>
        </row>
        <row r="74">
          <cell r="A74" t="str">
            <v>MBENEFIT</v>
          </cell>
          <cell r="B74">
            <v>0.27</v>
          </cell>
        </row>
        <row r="75">
          <cell r="A75" t="str">
            <v>MOBIL</v>
          </cell>
          <cell r="B75">
            <v>228</v>
          </cell>
        </row>
        <row r="76">
          <cell r="A76" t="str">
            <v>MORISON</v>
          </cell>
          <cell r="B76">
            <v>0.51</v>
          </cell>
        </row>
        <row r="77">
          <cell r="A77" t="str">
            <v>MRS</v>
          </cell>
          <cell r="B77">
            <v>13.75</v>
          </cell>
        </row>
        <row r="78">
          <cell r="A78" t="str">
            <v>MTNN</v>
          </cell>
          <cell r="B78">
            <v>169.9</v>
          </cell>
        </row>
        <row r="79">
          <cell r="A79" t="str">
            <v>MULTIVERSE</v>
          </cell>
          <cell r="B79">
            <v>0.2</v>
          </cell>
        </row>
        <row r="80">
          <cell r="A80" t="str">
            <v>NAHCO</v>
          </cell>
          <cell r="B80">
            <v>2.2999999999999998</v>
          </cell>
        </row>
        <row r="81">
          <cell r="A81" t="str">
            <v>NASCON</v>
          </cell>
          <cell r="B81">
            <v>14.5</v>
          </cell>
        </row>
        <row r="82">
          <cell r="A82" t="str">
            <v>NB</v>
          </cell>
          <cell r="B82">
            <v>56</v>
          </cell>
        </row>
        <row r="83">
          <cell r="A83" t="str">
            <v>NCR</v>
          </cell>
          <cell r="B83">
            <v>1.96</v>
          </cell>
        </row>
        <row r="84">
          <cell r="A84" t="str">
            <v>NEIMETH</v>
          </cell>
          <cell r="B84">
            <v>2.23</v>
          </cell>
        </row>
        <row r="85">
          <cell r="A85" t="str">
            <v>NEM</v>
          </cell>
          <cell r="B85">
            <v>1.79</v>
          </cell>
        </row>
        <row r="86">
          <cell r="A86" t="str">
            <v>NESTLE</v>
          </cell>
          <cell r="B86">
            <v>1505</v>
          </cell>
        </row>
        <row r="87">
          <cell r="A87" t="str">
            <v>NEWGOLD</v>
          </cell>
          <cell r="B87">
            <v>9100</v>
          </cell>
        </row>
        <row r="88">
          <cell r="A88" t="str">
            <v>NIGERINS</v>
          </cell>
          <cell r="B88">
            <v>0.2</v>
          </cell>
        </row>
        <row r="89">
          <cell r="A89" t="str">
            <v>NNFM</v>
          </cell>
          <cell r="B89">
            <v>6.74</v>
          </cell>
        </row>
        <row r="90">
          <cell r="A90" t="str">
            <v>NPFMCRFBK</v>
          </cell>
          <cell r="B90">
            <v>1.7</v>
          </cell>
        </row>
        <row r="91">
          <cell r="A91" t="str">
            <v>OANDO</v>
          </cell>
          <cell r="B91">
            <v>3.7</v>
          </cell>
        </row>
        <row r="92">
          <cell r="A92" t="str">
            <v>OKOMUOIL</v>
          </cell>
          <cell r="B92">
            <v>91</v>
          </cell>
        </row>
        <row r="93">
          <cell r="A93" t="str">
            <v>OMATEK</v>
          </cell>
          <cell r="B93">
            <v>0.2</v>
          </cell>
        </row>
        <row r="94">
          <cell r="A94" t="str">
            <v>PORTPAINT</v>
          </cell>
          <cell r="B94">
            <v>2.46</v>
          </cell>
        </row>
        <row r="95">
          <cell r="A95" t="str">
            <v>PRESCO</v>
          </cell>
          <cell r="B95">
            <v>70.95</v>
          </cell>
        </row>
        <row r="96">
          <cell r="A96" t="str">
            <v>PRESTIGE</v>
          </cell>
          <cell r="B96">
            <v>0.46</v>
          </cell>
        </row>
        <row r="97">
          <cell r="A97" t="str">
            <v>PZ</v>
          </cell>
          <cell r="B97">
            <v>5.3</v>
          </cell>
        </row>
        <row r="98">
          <cell r="A98" t="str">
            <v>REDSTAREX</v>
          </cell>
          <cell r="B98">
            <v>3.43</v>
          </cell>
        </row>
        <row r="99">
          <cell r="A99" t="str">
            <v>REGALINS</v>
          </cell>
          <cell r="B99">
            <v>0.22</v>
          </cell>
        </row>
        <row r="100">
          <cell r="A100" t="str">
            <v>ROYALEX</v>
          </cell>
          <cell r="B100">
            <v>0.26</v>
          </cell>
        </row>
        <row r="101">
          <cell r="A101" t="str">
            <v>RTBRISCOE</v>
          </cell>
          <cell r="B101">
            <v>0.2</v>
          </cell>
        </row>
        <row r="102">
          <cell r="A102" t="str">
            <v>SCOA</v>
          </cell>
          <cell r="B102">
            <v>2.93</v>
          </cell>
        </row>
        <row r="103">
          <cell r="A103" t="str">
            <v>SEPLAT</v>
          </cell>
          <cell r="B103">
            <v>402.3</v>
          </cell>
        </row>
        <row r="104">
          <cell r="A104" t="str">
            <v>SOVRENINS</v>
          </cell>
          <cell r="B104">
            <v>0.2</v>
          </cell>
        </row>
        <row r="105">
          <cell r="A105" t="str">
            <v>STANBIC</v>
          </cell>
          <cell r="B105">
            <v>44.05</v>
          </cell>
        </row>
        <row r="106">
          <cell r="A106" t="str">
            <v>STANBICETF30</v>
          </cell>
          <cell r="B106">
            <v>90</v>
          </cell>
        </row>
        <row r="107">
          <cell r="A107" t="str">
            <v>STERLNBANK</v>
          </cell>
          <cell r="B107">
            <v>2.04</v>
          </cell>
        </row>
        <row r="108">
          <cell r="A108" t="str">
            <v>TOTAL</v>
          </cell>
          <cell r="B108">
            <v>130</v>
          </cell>
        </row>
        <row r="109">
          <cell r="A109" t="str">
            <v>TRANSCORP</v>
          </cell>
          <cell r="B109">
            <v>0.9</v>
          </cell>
        </row>
        <row r="110">
          <cell r="A110" t="str">
            <v>TRANSEXPR</v>
          </cell>
          <cell r="B110">
            <v>0.72</v>
          </cell>
        </row>
        <row r="111">
          <cell r="A111" t="str">
            <v>UACN</v>
          </cell>
          <cell r="B111">
            <v>7.25</v>
          </cell>
        </row>
        <row r="112">
          <cell r="A112" t="str">
            <v>UAC-PROP</v>
          </cell>
          <cell r="B112">
            <v>0.79</v>
          </cell>
        </row>
        <row r="113">
          <cell r="A113" t="str">
            <v>UBA</v>
          </cell>
          <cell r="B113">
            <v>8.65</v>
          </cell>
        </row>
        <row r="114">
          <cell r="A114" t="str">
            <v>UBN</v>
          </cell>
          <cell r="B114">
            <v>5.35</v>
          </cell>
        </row>
        <row r="115">
          <cell r="A115" t="str">
            <v>UCAP</v>
          </cell>
          <cell r="B115">
            <v>4.71</v>
          </cell>
        </row>
        <row r="116">
          <cell r="A116" t="str">
            <v>UNILEVER</v>
          </cell>
          <cell r="B116">
            <v>13.9</v>
          </cell>
        </row>
        <row r="117">
          <cell r="A117" t="str">
            <v>UNIONDAC</v>
          </cell>
          <cell r="B117">
            <v>0.31</v>
          </cell>
        </row>
        <row r="118">
          <cell r="A118" t="str">
            <v>UNIONDICON</v>
          </cell>
          <cell r="B118">
            <v>10.95</v>
          </cell>
        </row>
        <row r="119">
          <cell r="A119" t="str">
            <v>UNITYBNK</v>
          </cell>
          <cell r="B119">
            <v>0.64</v>
          </cell>
        </row>
        <row r="120">
          <cell r="A120" t="str">
            <v>UPL</v>
          </cell>
          <cell r="B120">
            <v>1.28</v>
          </cell>
        </row>
        <row r="121">
          <cell r="A121" t="str">
            <v>VERITASKAP</v>
          </cell>
          <cell r="B121">
            <v>0.2</v>
          </cell>
        </row>
        <row r="122">
          <cell r="A122" t="str">
            <v>VETBANK</v>
          </cell>
          <cell r="B122">
            <v>3.94</v>
          </cell>
        </row>
        <row r="123">
          <cell r="A123" t="str">
            <v>VETGOODS</v>
          </cell>
          <cell r="B123">
            <v>5.73</v>
          </cell>
        </row>
        <row r="124">
          <cell r="A124" t="str">
            <v>VETINDETF</v>
          </cell>
          <cell r="B124">
            <v>20.52</v>
          </cell>
        </row>
        <row r="125">
          <cell r="A125" t="str">
            <v>VITAFOAM</v>
          </cell>
          <cell r="B125">
            <v>7.8</v>
          </cell>
        </row>
        <row r="126">
          <cell r="A126" t="str">
            <v>VSPBONDETF</v>
          </cell>
          <cell r="B126">
            <v>242.64</v>
          </cell>
        </row>
        <row r="127">
          <cell r="A127" t="str">
            <v>WAPCO</v>
          </cell>
          <cell r="B127">
            <v>21.05</v>
          </cell>
        </row>
        <row r="128">
          <cell r="A128" t="str">
            <v>WAPIC</v>
          </cell>
          <cell r="B128">
            <v>0.4</v>
          </cell>
        </row>
        <row r="129">
          <cell r="A129" t="str">
            <v>WEMABANK</v>
          </cell>
          <cell r="B129">
            <v>0.69</v>
          </cell>
        </row>
        <row r="130">
          <cell r="A130" t="str">
            <v>ZENITHBANK</v>
          </cell>
          <cell r="B130">
            <v>24.8</v>
          </cell>
        </row>
        <row r="131">
          <cell r="A131" t="str">
            <v>NESF</v>
          </cell>
          <cell r="B131">
            <v>552.20000000000005</v>
          </cell>
        </row>
        <row r="132">
          <cell r="A132" t="str">
            <v>NESTLE</v>
          </cell>
          <cell r="B132">
            <v>1469.9</v>
          </cell>
        </row>
        <row r="133">
          <cell r="A133" t="str">
            <v>NGSEI</v>
          </cell>
          <cell r="B133">
            <v>26842.07</v>
          </cell>
        </row>
        <row r="134">
          <cell r="A134" t="str">
            <v>NIG-GERMAN</v>
          </cell>
          <cell r="B134">
            <v>3.62</v>
          </cell>
        </row>
        <row r="135">
          <cell r="A135" t="str">
            <v>NIGERINS</v>
          </cell>
          <cell r="B135">
            <v>0.2</v>
          </cell>
        </row>
        <row r="136">
          <cell r="A136" t="str">
            <v>NIGROPES</v>
          </cell>
          <cell r="B136" t="str">
            <v>#N/A N/A</v>
          </cell>
        </row>
        <row r="137">
          <cell r="A137" t="str">
            <v>NOTORE</v>
          </cell>
          <cell r="B137">
            <v>62.5</v>
          </cell>
        </row>
        <row r="138">
          <cell r="A138" t="str">
            <v>NNFM</v>
          </cell>
          <cell r="B138">
            <v>4.3</v>
          </cell>
        </row>
        <row r="139">
          <cell r="A139" t="str">
            <v>NPFMCRFBK</v>
          </cell>
          <cell r="B139">
            <v>1.1499999999999999</v>
          </cell>
        </row>
        <row r="140">
          <cell r="A140" t="str">
            <v>NSLTECH</v>
          </cell>
          <cell r="B140">
            <v>0.2</v>
          </cell>
        </row>
        <row r="141">
          <cell r="A141" t="str">
            <v>OANDO</v>
          </cell>
          <cell r="B141">
            <v>3.99</v>
          </cell>
        </row>
        <row r="142">
          <cell r="A142" t="str">
            <v>OKOMUOIL</v>
          </cell>
          <cell r="B142">
            <v>55.6</v>
          </cell>
        </row>
        <row r="143">
          <cell r="A143" t="str">
            <v>OMATEK</v>
          </cell>
          <cell r="B143">
            <v>0.5</v>
          </cell>
        </row>
        <row r="144">
          <cell r="A144" t="str">
            <v>PAINTCOM</v>
          </cell>
          <cell r="B144" t="str">
            <v>#N/A N/A</v>
          </cell>
        </row>
        <row r="145">
          <cell r="A145" t="str">
            <v>PHARMDEKO</v>
          </cell>
          <cell r="B145">
            <v>1.5</v>
          </cell>
        </row>
        <row r="146">
          <cell r="A146" t="str">
            <v>PORTPAINT</v>
          </cell>
          <cell r="B146">
            <v>2.23</v>
          </cell>
        </row>
        <row r="147">
          <cell r="A147" t="str">
            <v>PREMBREW</v>
          </cell>
          <cell r="B147" t="str">
            <v>#N/A N/A</v>
          </cell>
        </row>
        <row r="148">
          <cell r="A148" t="str">
            <v>PREMPAINTS</v>
          </cell>
          <cell r="B148">
            <v>9.4</v>
          </cell>
        </row>
        <row r="149">
          <cell r="A149" t="str">
            <v>PRESCO</v>
          </cell>
          <cell r="B149">
            <v>47.5</v>
          </cell>
        </row>
        <row r="150">
          <cell r="A150" t="str">
            <v>PRESTIGE</v>
          </cell>
          <cell r="B150">
            <v>0.55000000000000004</v>
          </cell>
        </row>
        <row r="151">
          <cell r="A151" t="str">
            <v>PZ</v>
          </cell>
          <cell r="B151">
            <v>5.65</v>
          </cell>
        </row>
        <row r="152">
          <cell r="A152" t="str">
            <v>REDSTAREX</v>
          </cell>
          <cell r="B152">
            <v>4.45</v>
          </cell>
        </row>
        <row r="153">
          <cell r="A153" t="str">
            <v>REGALINS</v>
          </cell>
          <cell r="B153">
            <v>0.2</v>
          </cell>
        </row>
        <row r="154">
          <cell r="A154" t="str">
            <v>RESORTSAL</v>
          </cell>
          <cell r="B154">
            <v>0.2</v>
          </cell>
        </row>
        <row r="155">
          <cell r="A155" t="str">
            <v>ROADS</v>
          </cell>
          <cell r="B155">
            <v>6.6</v>
          </cell>
        </row>
        <row r="156">
          <cell r="A156" t="str">
            <v>ROYALEX</v>
          </cell>
          <cell r="B156">
            <v>0.3</v>
          </cell>
        </row>
        <row r="157">
          <cell r="A157" t="str">
            <v>RTBRISCOE</v>
          </cell>
          <cell r="B157">
            <v>0.21</v>
          </cell>
        </row>
        <row r="158">
          <cell r="A158" t="str">
            <v>SCOA</v>
          </cell>
          <cell r="B158">
            <v>2.93</v>
          </cell>
        </row>
        <row r="159">
          <cell r="A159" t="str">
            <v>SEPLAT</v>
          </cell>
          <cell r="B159">
            <v>657.8</v>
          </cell>
        </row>
        <row r="160">
          <cell r="A160" t="str">
            <v>SIMCAPVA</v>
          </cell>
          <cell r="B160" t="str">
            <v>#N/A N/A</v>
          </cell>
        </row>
        <row r="161">
          <cell r="A161" t="str">
            <v>SKYEBANK</v>
          </cell>
          <cell r="B161" t="str">
            <v>#N/A N/A</v>
          </cell>
        </row>
        <row r="162">
          <cell r="A162" t="str">
            <v>SKYESHELT</v>
          </cell>
          <cell r="B162">
            <v>85.5</v>
          </cell>
        </row>
        <row r="163">
          <cell r="A163" t="str">
            <v>SKYAVN</v>
          </cell>
          <cell r="B163">
            <v>4.1900000000000004</v>
          </cell>
        </row>
        <row r="164">
          <cell r="A164" t="str">
            <v>SOVRENINS</v>
          </cell>
          <cell r="B164">
            <v>0.2</v>
          </cell>
        </row>
        <row r="165">
          <cell r="A165" t="str">
            <v>STACO</v>
          </cell>
          <cell r="B165">
            <v>0.48</v>
          </cell>
        </row>
        <row r="166">
          <cell r="A166" t="str">
            <v>STANBIC</v>
          </cell>
          <cell r="B166">
            <v>41</v>
          </cell>
        </row>
        <row r="167">
          <cell r="A167" t="str">
            <v>STDINSURE</v>
          </cell>
          <cell r="B167">
            <v>0.2</v>
          </cell>
        </row>
        <row r="168">
          <cell r="A168" t="str">
            <v>STERLNBANK</v>
          </cell>
          <cell r="B168">
            <v>1.99</v>
          </cell>
        </row>
        <row r="169">
          <cell r="A169" t="str">
            <v>STUDPRESs</v>
          </cell>
          <cell r="B169">
            <v>1.99</v>
          </cell>
        </row>
        <row r="170">
          <cell r="A170" t="str">
            <v>SUNUASSUR</v>
          </cell>
          <cell r="B170">
            <v>0.9</v>
          </cell>
        </row>
        <row r="171">
          <cell r="A171" t="str">
            <v>TANTALIZER</v>
          </cell>
          <cell r="B171">
            <v>0.2</v>
          </cell>
        </row>
        <row r="172">
          <cell r="A172" t="str">
            <v>THOMASWY</v>
          </cell>
          <cell r="B172">
            <v>4.25</v>
          </cell>
        </row>
        <row r="173">
          <cell r="A173" t="str">
            <v>DANGFLOUR</v>
          </cell>
          <cell r="B173" t="str">
            <v>#N/A N/A</v>
          </cell>
        </row>
        <row r="174">
          <cell r="A174" t="str">
            <v>TOTAL</v>
          </cell>
          <cell r="B174">
            <v>110.9</v>
          </cell>
        </row>
        <row r="175">
          <cell r="A175" t="str">
            <v>TOURIST</v>
          </cell>
          <cell r="B175">
            <v>3.5</v>
          </cell>
        </row>
        <row r="176">
          <cell r="A176" t="str">
            <v>TRANSCOHOT</v>
          </cell>
          <cell r="B176">
            <v>4.9000000000000004</v>
          </cell>
        </row>
        <row r="177">
          <cell r="A177" t="str">
            <v>TRANSCORP</v>
          </cell>
          <cell r="B177">
            <v>0.99</v>
          </cell>
        </row>
        <row r="178">
          <cell r="A178" t="str">
            <v>TRANSEXPR</v>
          </cell>
          <cell r="B178">
            <v>0.92</v>
          </cell>
        </row>
        <row r="179">
          <cell r="A179" t="str">
            <v>TRIPPLEG</v>
          </cell>
          <cell r="B179">
            <v>0.64</v>
          </cell>
        </row>
        <row r="180">
          <cell r="A180" t="str">
            <v>UACN</v>
          </cell>
          <cell r="B180">
            <v>8.6</v>
          </cell>
        </row>
        <row r="181">
          <cell r="A181" t="str">
            <v>UAC-PROP</v>
          </cell>
          <cell r="B181">
            <v>1</v>
          </cell>
        </row>
        <row r="182">
          <cell r="A182" t="str">
            <v>UBA</v>
          </cell>
          <cell r="B182">
            <v>7.15</v>
          </cell>
        </row>
        <row r="183">
          <cell r="A183" t="str">
            <v>UBN</v>
          </cell>
          <cell r="B183">
            <v>6</v>
          </cell>
        </row>
        <row r="184">
          <cell r="A184" t="str">
            <v>UCAP</v>
          </cell>
          <cell r="B184">
            <v>2.4</v>
          </cell>
        </row>
        <row r="185">
          <cell r="A185" t="str">
            <v>UHOMREIT</v>
          </cell>
          <cell r="B185">
            <v>40.700000000000003</v>
          </cell>
        </row>
        <row r="186">
          <cell r="A186" t="str">
            <v>UNHOMES</v>
          </cell>
          <cell r="B186">
            <v>3.02</v>
          </cell>
        </row>
        <row r="187">
          <cell r="A187" t="str">
            <v>UNIC</v>
          </cell>
          <cell r="B187">
            <v>0.2</v>
          </cell>
        </row>
        <row r="188">
          <cell r="A188" t="str">
            <v>UNILEVER</v>
          </cell>
          <cell r="B188">
            <v>22</v>
          </cell>
        </row>
        <row r="189">
          <cell r="A189" t="str">
            <v>UNIONDAC</v>
          </cell>
          <cell r="B189">
            <v>0.22</v>
          </cell>
        </row>
        <row r="190">
          <cell r="A190" t="str">
            <v>UNIONDICON</v>
          </cell>
          <cell r="B190">
            <v>12.15</v>
          </cell>
        </row>
        <row r="191">
          <cell r="A191" t="str">
            <v>UNITYBNK</v>
          </cell>
          <cell r="B191">
            <v>0.64</v>
          </cell>
        </row>
        <row r="192">
          <cell r="A192" t="str">
            <v>VERITASKAP</v>
          </cell>
          <cell r="B192">
            <v>0.2</v>
          </cell>
        </row>
        <row r="193">
          <cell r="A193" t="str">
            <v>UNIVINSURE</v>
          </cell>
          <cell r="B193">
            <v>0.2</v>
          </cell>
        </row>
        <row r="194">
          <cell r="A194" t="str">
            <v>UPDCREIT</v>
          </cell>
          <cell r="B194">
            <v>4.25</v>
          </cell>
        </row>
        <row r="195">
          <cell r="A195" t="str">
            <v>UPL</v>
          </cell>
          <cell r="B195">
            <v>1.28</v>
          </cell>
        </row>
        <row r="196">
          <cell r="A196" t="str">
            <v>UTC</v>
          </cell>
          <cell r="B196" t="str">
            <v>#N/A N/A</v>
          </cell>
        </row>
        <row r="197">
          <cell r="A197" t="str">
            <v>VANLEER</v>
          </cell>
          <cell r="B197">
            <v>9.1</v>
          </cell>
        </row>
        <row r="198">
          <cell r="A198" t="str">
            <v>VITAFOAM</v>
          </cell>
          <cell r="B198">
            <v>4.4000000000000004</v>
          </cell>
        </row>
        <row r="199">
          <cell r="A199" t="str">
            <v>VONO</v>
          </cell>
          <cell r="B199" t="str">
            <v>#N/A N/A</v>
          </cell>
        </row>
        <row r="200">
          <cell r="A200" t="str">
            <v>WAGLASS</v>
          </cell>
          <cell r="B200" t="str">
            <v>#N/A N/A</v>
          </cell>
        </row>
        <row r="201">
          <cell r="A201" t="str">
            <v>WAPCO</v>
          </cell>
          <cell r="B201">
            <v>15.3</v>
          </cell>
        </row>
        <row r="202">
          <cell r="A202" t="str">
            <v>WAPIC</v>
          </cell>
          <cell r="B202">
            <v>0.34</v>
          </cell>
        </row>
        <row r="203">
          <cell r="A203" t="str">
            <v>WEMABANK</v>
          </cell>
          <cell r="B203">
            <v>0.74</v>
          </cell>
        </row>
        <row r="204">
          <cell r="A204" t="str">
            <v>ZENITHBANK</v>
          </cell>
          <cell r="B204">
            <v>18.600000000000001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R210"/>
  <sheetViews>
    <sheetView showGridLines="0" tabSelected="1" zoomScaleNormal="100" workbookViewId="0">
      <selection activeCell="E15" sqref="E15"/>
    </sheetView>
  </sheetViews>
  <sheetFormatPr defaultColWidth="9.42578125" defaultRowHeight="15.75" x14ac:dyDescent="0.3"/>
  <cols>
    <col min="1" max="1" width="2" style="1" customWidth="1"/>
    <col min="2" max="2" width="20.5703125" style="1" customWidth="1"/>
    <col min="3" max="3" width="11" style="1" customWidth="1"/>
    <col min="4" max="4" width="11.42578125" style="1" customWidth="1"/>
    <col min="5" max="5" width="15" style="1" customWidth="1"/>
    <col min="6" max="6" width="14.5703125" style="1" customWidth="1"/>
    <col min="7" max="7" width="20.42578125" style="1" customWidth="1"/>
    <col min="8" max="8" width="17.42578125" style="1" customWidth="1"/>
    <col min="9" max="9" width="18.5703125" style="1" customWidth="1"/>
    <col min="10" max="10" width="17.5703125" style="1" bestFit="1" customWidth="1"/>
    <col min="11" max="11" width="24.5703125" style="1" hidden="1" customWidth="1"/>
    <col min="12" max="12" width="15.42578125" style="1" hidden="1" customWidth="1"/>
    <col min="13" max="13" width="2.42578125" style="1" customWidth="1"/>
    <col min="14" max="14" width="9.42578125" style="1"/>
    <col min="15" max="15" width="14.42578125" style="1" customWidth="1"/>
    <col min="16" max="16" width="12.42578125" style="1" customWidth="1"/>
    <col min="17" max="17" width="16.85546875" style="1" bestFit="1" customWidth="1"/>
    <col min="18" max="18" width="5.42578125" style="1" hidden="1" customWidth="1"/>
    <col min="19" max="19" width="12.5703125" style="1" customWidth="1"/>
    <col min="20" max="20" width="9.42578125" style="1" customWidth="1"/>
    <col min="21" max="21" width="1.42578125" style="1" customWidth="1"/>
    <col min="22" max="22" width="13.5703125" style="1" hidden="1" customWidth="1"/>
    <col min="23" max="23" width="6.42578125" style="1" hidden="1" customWidth="1"/>
    <col min="24" max="24" width="7.42578125" style="1" hidden="1" customWidth="1"/>
    <col min="25" max="25" width="9.42578125" style="1" hidden="1" customWidth="1"/>
    <col min="26" max="26" width="10.42578125" style="1" hidden="1" customWidth="1"/>
    <col min="27" max="27" width="9.42578125" style="1" hidden="1" customWidth="1"/>
    <col min="28" max="28" width="8.5703125" style="1" hidden="1" customWidth="1"/>
    <col min="29" max="30" width="8" style="1" hidden="1" customWidth="1"/>
    <col min="31" max="31" width="2.5703125" style="2" hidden="1" customWidth="1"/>
    <col min="32" max="32" width="16.140625" style="2" hidden="1" customWidth="1"/>
    <col min="33" max="36" width="2.5703125" style="3" hidden="1" customWidth="1"/>
    <col min="37" max="37" width="16.5703125" style="2" hidden="1" customWidth="1"/>
    <col min="38" max="38" width="7.42578125" style="1" hidden="1" customWidth="1"/>
    <col min="39" max="39" width="13.5703125" style="1" hidden="1" customWidth="1"/>
    <col min="40" max="40" width="12.42578125" style="1" hidden="1" customWidth="1"/>
    <col min="41" max="41" width="14.42578125" style="1" hidden="1" customWidth="1"/>
    <col min="42" max="42" width="13" style="1" hidden="1" customWidth="1"/>
    <col min="43" max="43" width="11.140625" style="1" hidden="1" customWidth="1"/>
    <col min="44" max="44" width="11.42578125" style="1" hidden="1" customWidth="1"/>
    <col min="45" max="45" width="26.5703125" style="1" customWidth="1"/>
    <col min="46" max="46" width="34.5703125" style="1" customWidth="1"/>
    <col min="47" max="47" width="4.42578125" style="1" customWidth="1"/>
    <col min="48" max="48" width="1" style="1" customWidth="1"/>
    <col min="49" max="134" width="9.42578125" style="1" customWidth="1"/>
    <col min="135" max="16384" width="9.42578125" style="1"/>
  </cols>
  <sheetData>
    <row r="1" spans="2:44" x14ac:dyDescent="0.3">
      <c r="B1" s="18"/>
      <c r="C1" s="19"/>
      <c r="D1" s="20">
        <f>B6</f>
        <v>44482</v>
      </c>
      <c r="E1" s="21"/>
      <c r="F1" s="21"/>
      <c r="G1" s="21"/>
      <c r="H1" s="21"/>
      <c r="I1" s="22"/>
      <c r="J1" s="22"/>
      <c r="K1" s="21"/>
      <c r="L1" s="21"/>
    </row>
    <row r="2" spans="2:44" ht="16.5" thickBot="1" x14ac:dyDescent="0.35">
      <c r="B2" s="47"/>
      <c r="C2" s="48"/>
      <c r="D2" s="49"/>
      <c r="E2" s="49"/>
      <c r="F2" s="49"/>
      <c r="G2" s="49"/>
      <c r="H2" s="49"/>
      <c r="I2" s="46"/>
      <c r="J2" s="46"/>
      <c r="K2" s="24"/>
      <c r="L2" s="24"/>
      <c r="N2" s="14"/>
      <c r="O2" s="14"/>
      <c r="P2" s="14"/>
      <c r="Q2" s="15"/>
      <c r="S2" s="4"/>
    </row>
    <row r="3" spans="2:44" ht="28.5" x14ac:dyDescent="0.3">
      <c r="B3" s="81" t="s">
        <v>32</v>
      </c>
      <c r="C3" s="82"/>
      <c r="D3" s="82"/>
      <c r="E3" s="82"/>
      <c r="F3" s="82"/>
      <c r="G3" s="82"/>
      <c r="H3" s="82"/>
      <c r="I3" s="25"/>
      <c r="J3" s="79"/>
      <c r="K3" s="79"/>
      <c r="L3" s="79"/>
      <c r="N3" s="14"/>
      <c r="O3" s="14"/>
      <c r="P3" s="14"/>
      <c r="Q3" s="15"/>
    </row>
    <row r="4" spans="2:44" x14ac:dyDescent="0.3">
      <c r="B4" s="32"/>
      <c r="C4" s="33"/>
      <c r="D4" s="33"/>
      <c r="E4" s="33"/>
      <c r="F4" s="33"/>
      <c r="G4" s="33"/>
      <c r="H4" s="33"/>
      <c r="I4" s="25"/>
      <c r="J4" s="79"/>
      <c r="K4" s="79"/>
      <c r="L4" s="79"/>
      <c r="N4" s="14"/>
      <c r="O4" s="14"/>
      <c r="P4" s="14"/>
      <c r="Q4" s="15"/>
    </row>
    <row r="5" spans="2:44" ht="20.25" x14ac:dyDescent="0.3">
      <c r="B5" s="83" t="s">
        <v>0</v>
      </c>
      <c r="C5" s="84"/>
      <c r="D5" s="84"/>
      <c r="E5" s="84"/>
      <c r="F5" s="84"/>
      <c r="G5" s="84"/>
      <c r="H5" s="84"/>
      <c r="I5" s="25"/>
      <c r="J5" s="79"/>
      <c r="K5" s="79"/>
      <c r="L5" s="79"/>
      <c r="N5" s="14"/>
      <c r="O5" s="14"/>
      <c r="P5" s="14"/>
      <c r="Q5" s="15"/>
    </row>
    <row r="6" spans="2:44" ht="18" thickBot="1" x14ac:dyDescent="0.35">
      <c r="B6" s="85">
        <v>44482</v>
      </c>
      <c r="C6" s="86"/>
      <c r="D6" s="86"/>
      <c r="E6" s="86"/>
      <c r="F6" s="86"/>
      <c r="G6" s="86"/>
      <c r="H6" s="86"/>
      <c r="I6" s="46"/>
      <c r="J6" s="80"/>
      <c r="K6" s="80"/>
      <c r="L6" s="80"/>
      <c r="N6" s="14"/>
      <c r="O6" s="14"/>
      <c r="P6" s="14"/>
      <c r="Q6" s="15"/>
    </row>
    <row r="7" spans="2:44" x14ac:dyDescent="0.3">
      <c r="B7" s="26"/>
      <c r="C7" s="23"/>
      <c r="D7" s="24"/>
      <c r="E7" s="24"/>
      <c r="F7" s="24"/>
      <c r="G7" s="24"/>
      <c r="H7" s="24"/>
      <c r="I7" s="25"/>
      <c r="J7" s="25"/>
      <c r="K7" s="24"/>
      <c r="L7" s="27"/>
      <c r="N7" s="14"/>
      <c r="O7" s="14"/>
      <c r="P7" s="14"/>
      <c r="Q7" s="15"/>
    </row>
    <row r="8" spans="2:44" x14ac:dyDescent="0.3">
      <c r="B8" s="28"/>
      <c r="C8" s="53" t="s">
        <v>1</v>
      </c>
      <c r="D8" s="54"/>
      <c r="E8" s="54"/>
      <c r="F8" s="55"/>
      <c r="G8" s="56" t="s">
        <v>2</v>
      </c>
      <c r="H8" s="56"/>
      <c r="I8" s="56" t="s">
        <v>3</v>
      </c>
      <c r="J8" s="56"/>
      <c r="K8" s="29" t="s">
        <v>4</v>
      </c>
      <c r="L8" s="30"/>
      <c r="N8" s="31">
        <v>1</v>
      </c>
      <c r="O8" s="14"/>
      <c r="P8" s="14"/>
      <c r="Q8" s="15"/>
    </row>
    <row r="9" spans="2:44" ht="25.5" x14ac:dyDescent="0.3">
      <c r="B9" s="37" t="s">
        <v>5</v>
      </c>
      <c r="C9" s="38" t="s">
        <v>6</v>
      </c>
      <c r="D9" s="39" t="s">
        <v>7</v>
      </c>
      <c r="E9" s="39" t="s">
        <v>8</v>
      </c>
      <c r="F9" s="40" t="s">
        <v>9</v>
      </c>
      <c r="G9" s="39" t="s">
        <v>10</v>
      </c>
      <c r="H9" s="41" t="s">
        <v>11</v>
      </c>
      <c r="I9" s="42" t="s">
        <v>12</v>
      </c>
      <c r="J9" s="43" t="s">
        <v>13</v>
      </c>
      <c r="K9" s="44" t="s">
        <v>14</v>
      </c>
      <c r="L9" s="45" t="s">
        <v>15</v>
      </c>
      <c r="N9" s="16" t="s">
        <v>31</v>
      </c>
      <c r="O9" s="16"/>
      <c r="P9" s="17" t="s">
        <v>30</v>
      </c>
      <c r="Q9" s="17" t="str">
        <f>R9</f>
        <v>Change</v>
      </c>
      <c r="R9" s="5" t="str">
        <f>IF(N8=5,"Volume",IF(N8=2,"YTD",IF(N8=4,"YTD",IF(N8=6,"Value","Change"))))</f>
        <v>Change</v>
      </c>
      <c r="W9" s="1" t="s">
        <v>16</v>
      </c>
      <c r="X9" s="1" t="s">
        <v>17</v>
      </c>
      <c r="Y9" s="1" t="s">
        <v>23</v>
      </c>
      <c r="Z9" s="6" t="s">
        <v>24</v>
      </c>
      <c r="AA9" s="1" t="s">
        <v>26</v>
      </c>
      <c r="AB9" s="1" t="s">
        <v>27</v>
      </c>
      <c r="AC9" s="1" t="s">
        <v>28</v>
      </c>
      <c r="AD9" s="2" t="s">
        <v>29</v>
      </c>
      <c r="AF9" s="1" t="s">
        <v>19</v>
      </c>
      <c r="AK9" s="1" t="s">
        <v>20</v>
      </c>
      <c r="AM9" s="1" t="s">
        <v>18</v>
      </c>
      <c r="AO9" s="1" t="s">
        <v>21</v>
      </c>
      <c r="AQ9" s="1" t="s">
        <v>22</v>
      </c>
      <c r="AR9" s="1" t="s">
        <v>25</v>
      </c>
    </row>
    <row r="10" spans="2:44" ht="15.75" customHeight="1" x14ac:dyDescent="0.3">
      <c r="B10" s="66" t="s">
        <v>120</v>
      </c>
      <c r="C10" s="65">
        <v>0.34</v>
      </c>
      <c r="D10" s="65">
        <v>0.32</v>
      </c>
      <c r="E10" s="65">
        <v>0.32</v>
      </c>
      <c r="F10" s="67">
        <v>0.32</v>
      </c>
      <c r="G10" s="64">
        <v>243981</v>
      </c>
      <c r="H10" s="64">
        <v>77811.360000000001</v>
      </c>
      <c r="I10" s="63">
        <f t="shared" ref="I10:I73" si="0">IFERROR(F10/C10-1,"")</f>
        <v>-5.8823529411764719E-2</v>
      </c>
      <c r="J10" s="62">
        <f>IFERROR(F10/VLOOKUP(B10,'[1]Year Start'!$A$3:$B$521,2,FALSE)-1,"")</f>
        <v>-0.15789473684210531</v>
      </c>
      <c r="K10" s="34"/>
      <c r="L10" s="34"/>
      <c r="N10" s="68" t="str">
        <f t="array" ref="N10:N19">IF(N8=1,AK10:AK19,IF(N8=2,AO10:AO19,IF(N8=3,AF10:AF19,IF(N8=4,AM10:AM19,IF(N8=5,AQ10:AQ19,IF(N8=6,AR10:AR19))))))</f>
        <v>TRANSCOHOT</v>
      </c>
      <c r="O10" s="71"/>
      <c r="P10" s="72">
        <f t="shared" ref="P10:P19" si="1">VLOOKUP(N10,$B$10:$F$1048576,5,FALSE)</f>
        <v>5.97</v>
      </c>
      <c r="Q10" s="73" t="str">
        <f>IF($R$9="change",ROUNDUP((R10*100),1)&amp;"%",IF($R$9="YTD",ROUNDUP((R10*100),0)&amp;"%",R10))</f>
        <v>10%</v>
      </c>
      <c r="R10" s="7">
        <f t="shared" ref="R10:R19" si="2">IF($R$9="Change",VLOOKUP(N10,$B$10:$I$1048576,8,FALSE),IF($R$9="YTD",VLOOKUP(N10,$B$10:$J$1048576,9,FALSE),IF($R$9="Volume",VLOOKUP(N10,$B$10:$H$1048576,6,FALSE),IF($R$9="value",VLOOKUP(N10,$B$10:$H$1048576,7,FALSE)))))</f>
        <v>9.9447513812154664E-2</v>
      </c>
      <c r="V10" s="4" t="str">
        <f t="shared" ref="V10:V40" si="3">IF(ISTEXT(B10),B10,"")</f>
        <v>ABCTRANS</v>
      </c>
      <c r="W10" s="8">
        <f t="shared" ref="W10:W40" si="4">IF(ISTEXT(B10),I10,"")</f>
        <v>-5.8823529411764719E-2</v>
      </c>
      <c r="X10" s="8">
        <f>IF(ISTEXT(B10),J10,"")</f>
        <v>-0.15789473684210531</v>
      </c>
      <c r="Y10" s="9">
        <f t="shared" ref="Y10:Y40" si="5">IF(ISTEXT(B10),G10,"")</f>
        <v>243981</v>
      </c>
      <c r="Z10" s="9">
        <f t="shared" ref="Z10:Z40" si="6">IF(ISTEXT(B10),H10,"")</f>
        <v>77811.360000000001</v>
      </c>
      <c r="AA10" s="10">
        <f>IFERROR(RANK(W10,$W$10:$W$108,1)+COUNTIF(W10:W$108,W10)-1,"")</f>
        <v>2</v>
      </c>
      <c r="AB10" s="10">
        <f>IFERROR(RANK(X10,$X$10:$X$108,1)+COUNTIF(X10:X$108,X10)-1,"")</f>
        <v>10</v>
      </c>
      <c r="AC10" s="10">
        <f>IFERROR(RANK(Y10,$Y$10:$Y$108,1)+COUNTIF(Y10:Y$108,Y10)-1,"")</f>
        <v>38</v>
      </c>
      <c r="AD10" s="10">
        <f>IFERROR(RANK(Z10,$Z$10:$Z$108,1)+COUNTIF(Z10:Z$108,Z10)-1,"")</f>
        <v>15</v>
      </c>
      <c r="AE10" s="2">
        <v>1</v>
      </c>
      <c r="AF10" s="2" t="str">
        <f t="shared" ref="AF10:AF19" si="7">INDEX($V$10:$V$108,MATCH(AE10,$AA$10:$AA$108,0))</f>
        <v>FTNCOCOA</v>
      </c>
      <c r="AG10" s="11">
        <f>MAX(AA10:AA8549)</f>
        <v>99</v>
      </c>
      <c r="AH10" s="11">
        <f>MAX(AB10:AB8549)</f>
        <v>97</v>
      </c>
      <c r="AI10" s="11">
        <f>MAX(AC10:AC8549)</f>
        <v>99</v>
      </c>
      <c r="AJ10" s="11">
        <f>MAX(AD10:AD8549)</f>
        <v>99</v>
      </c>
      <c r="AK10" s="2" t="str">
        <f t="shared" ref="AK10:AK19" si="8">INDEX($V$10:$V$108,MATCH(AG10,$AA$10:$AA$108,0))</f>
        <v>TRANSCOHOT</v>
      </c>
      <c r="AM10" s="2" t="str">
        <f t="shared" ref="AM10:AM19" si="9">INDEX($V$10:$V$108,MATCH(AE10,$AB$10:$AB$108,0))</f>
        <v>SCOA</v>
      </c>
      <c r="AO10" s="2" t="str">
        <f t="shared" ref="AO10:AO19" si="10">INDEX($V$10:$V$108,MATCH(AH10,$AB$10:$AB$108,0))</f>
        <v>MORISON</v>
      </c>
      <c r="AQ10" s="2" t="str">
        <f t="shared" ref="AQ10:AQ19" si="11">INDEX($V$10:$V$108,MATCH(AI10,$AC$10:$AC$108,0))</f>
        <v>FBNH</v>
      </c>
      <c r="AR10" s="2" t="str">
        <f t="shared" ref="AR10:AR19" si="12">INDEX($V$10:$V$108,MATCH(AJ10,$AD$10:$AD$108,0))</f>
        <v>FBNH</v>
      </c>
    </row>
    <row r="11" spans="2:44" ht="15.75" customHeight="1" x14ac:dyDescent="0.3">
      <c r="B11" s="66" t="s">
        <v>33</v>
      </c>
      <c r="C11" s="65">
        <v>9.6</v>
      </c>
      <c r="D11" s="65">
        <v>9.9499999999999993</v>
      </c>
      <c r="E11" s="65">
        <v>9.75</v>
      </c>
      <c r="F11" s="67">
        <v>9.8000000000000007</v>
      </c>
      <c r="G11" s="64">
        <v>12474386</v>
      </c>
      <c r="H11" s="64">
        <v>122828820.84999999</v>
      </c>
      <c r="I11" s="63">
        <f t="shared" si="0"/>
        <v>2.0833333333333481E-2</v>
      </c>
      <c r="J11" s="62">
        <f>IFERROR(F11/VLOOKUP(B11,'[1]Year Start'!$A$3:$B$521,2,FALSE)-1,"")</f>
        <v>0.15976331360946761</v>
      </c>
      <c r="K11" s="35"/>
      <c r="L11" s="36"/>
      <c r="N11" s="69" t="str">
        <v>CHAMPION</v>
      </c>
      <c r="O11" s="74"/>
      <c r="P11" s="72">
        <f t="shared" si="1"/>
        <v>2.78</v>
      </c>
      <c r="Q11" s="75" t="str">
        <f t="shared" ref="Q11:Q16" si="13">IF($R$9="change",ROUNDUP((R11*100),1)&amp;"%",IF($R$9="YTD",ROUNDUP((R11*100),0)&amp;"%",R11))</f>
        <v>9.9%</v>
      </c>
      <c r="R11" s="7">
        <f t="shared" si="2"/>
        <v>9.8814229249011953E-2</v>
      </c>
      <c r="V11" s="61" t="str">
        <f t="shared" si="3"/>
        <v>ACCESS</v>
      </c>
      <c r="W11" s="60">
        <f t="shared" si="4"/>
        <v>2.0833333333333481E-2</v>
      </c>
      <c r="X11" s="60">
        <f t="shared" ref="X11:X40" si="14">IF(ISTEXT(B11),J11,"")</f>
        <v>0.15976331360946761</v>
      </c>
      <c r="Y11" s="59">
        <f t="shared" si="5"/>
        <v>12474386</v>
      </c>
      <c r="Z11" s="59">
        <f t="shared" si="6"/>
        <v>122828820.84999999</v>
      </c>
      <c r="AA11" s="58">
        <f>IFERROR(RANK(W11,$W$10:$W$108,1)+COUNTIF(W11:W$108,W11)-1,"")</f>
        <v>82</v>
      </c>
      <c r="AB11" s="58">
        <f>IFERROR(RANK(X11,$X$10:$X$108,1)+COUNTIF(X11:X$108,X11)-1,"")</f>
        <v>57</v>
      </c>
      <c r="AC11" s="58">
        <f>IFERROR(RANK(Y11,$Y$10:$Y$108,1)+COUNTIF(Y11:Y$108,Y11)-1,"")</f>
        <v>91</v>
      </c>
      <c r="AD11" s="58">
        <f>IFERROR(RANK(Z11,$Z$10:$Z$108,1)+COUNTIF(Z11:Z$108,Z11)-1,"")</f>
        <v>93</v>
      </c>
      <c r="AE11" s="2">
        <v>2</v>
      </c>
      <c r="AF11" s="2" t="str">
        <f t="shared" si="7"/>
        <v>ABCTRANS</v>
      </c>
      <c r="AG11" s="11">
        <f>AG10-1</f>
        <v>98</v>
      </c>
      <c r="AH11" s="11">
        <f>AH10-1</f>
        <v>96</v>
      </c>
      <c r="AI11" s="11">
        <f t="shared" ref="AI11:AJ19" si="15">AI10-1</f>
        <v>98</v>
      </c>
      <c r="AJ11" s="11">
        <f t="shared" si="15"/>
        <v>98</v>
      </c>
      <c r="AK11" s="2" t="str">
        <f t="shared" si="8"/>
        <v>CHAMPION</v>
      </c>
      <c r="AM11" s="2" t="str">
        <f t="shared" si="9"/>
        <v>DAARCOMM</v>
      </c>
      <c r="AO11" s="2" t="str">
        <f t="shared" si="10"/>
        <v>LASACO</v>
      </c>
      <c r="AQ11" s="2" t="str">
        <f t="shared" si="11"/>
        <v>UNIVINSURE</v>
      </c>
      <c r="AR11" s="2" t="str">
        <f t="shared" si="12"/>
        <v>GTCO</v>
      </c>
    </row>
    <row r="12" spans="2:44" ht="17.100000000000001" customHeight="1" x14ac:dyDescent="0.3">
      <c r="B12" s="66" t="s">
        <v>34</v>
      </c>
      <c r="C12" s="65">
        <v>6.5</v>
      </c>
      <c r="D12" s="65">
        <v>6.4</v>
      </c>
      <c r="E12" s="65">
        <v>6.4</v>
      </c>
      <c r="F12" s="67">
        <v>6.4</v>
      </c>
      <c r="G12" s="64">
        <v>882061</v>
      </c>
      <c r="H12" s="64">
        <v>5683159.5499999998</v>
      </c>
      <c r="I12" s="63">
        <f>IFERROR(F12/C12-1,"")</f>
        <v>-1.538461538461533E-2</v>
      </c>
      <c r="J12" s="62">
        <f>IFERROR(F12/VLOOKUP(B12,'[1]Year Start'!$A$3:$B$521,2,FALSE)-1,"")</f>
        <v>2.4000000000000021E-2</v>
      </c>
      <c r="K12" s="34"/>
      <c r="L12" s="34"/>
      <c r="N12" s="69" t="str">
        <v>CHIPLC</v>
      </c>
      <c r="O12" s="74"/>
      <c r="P12" s="72">
        <f t="shared" si="1"/>
        <v>0.6</v>
      </c>
      <c r="Q12" s="75" t="str">
        <f>IF($R$9="change",ROUNDUP((R12*100),1)&amp;"%",IF($R$9="YTD",ROUNDUP((R12*100),0)&amp;"%",R12))</f>
        <v>9.1%</v>
      </c>
      <c r="R12" s="7">
        <f t="shared" si="2"/>
        <v>9.0909090909090828E-2</v>
      </c>
      <c r="V12" s="61" t="str">
        <f t="shared" si="3"/>
        <v>AFRIPRUD</v>
      </c>
      <c r="W12" s="60">
        <f t="shared" si="4"/>
        <v>-1.538461538461533E-2</v>
      </c>
      <c r="X12" s="60">
        <f t="shared" si="14"/>
        <v>2.4000000000000021E-2</v>
      </c>
      <c r="Y12" s="59">
        <f t="shared" si="5"/>
        <v>882061</v>
      </c>
      <c r="Z12" s="59">
        <f t="shared" si="6"/>
        <v>5683159.5499999998</v>
      </c>
      <c r="AA12" s="58">
        <f>IFERROR(RANK(W12,$W$10:$W$108,1)+COUNTIF(W12:W$108,W12)-1,"")</f>
        <v>13</v>
      </c>
      <c r="AB12" s="58">
        <f>IFERROR(RANK(X12,$X$10:$X$108,1)+COUNTIF(X12:X$108,X12)-1,"")</f>
        <v>38</v>
      </c>
      <c r="AC12" s="58">
        <f>IFERROR(RANK(Y12,$Y$10:$Y$108,1)+COUNTIF(Y12:Y$108,Y12)-1,"")</f>
        <v>57</v>
      </c>
      <c r="AD12" s="58">
        <f>IFERROR(RANK(Z12,$Z$10:$Z$108,1)+COUNTIF(Z12:Z$108,Z12)-1,"")</f>
        <v>65</v>
      </c>
      <c r="AE12" s="2">
        <v>3</v>
      </c>
      <c r="AF12" s="2" t="str">
        <f t="shared" si="7"/>
        <v>REGALINS</v>
      </c>
      <c r="AG12" s="11">
        <f t="shared" ref="AG12:AG19" si="16">AG11-1</f>
        <v>97</v>
      </c>
      <c r="AH12" s="11">
        <f t="shared" ref="AH12:AH19" si="17">AH11-1</f>
        <v>95</v>
      </c>
      <c r="AI12" s="11">
        <f t="shared" si="15"/>
        <v>97</v>
      </c>
      <c r="AJ12" s="11">
        <f t="shared" si="15"/>
        <v>97</v>
      </c>
      <c r="AK12" s="2" t="str">
        <f t="shared" si="8"/>
        <v>CHIPLC</v>
      </c>
      <c r="AM12" s="2" t="str">
        <f t="shared" si="9"/>
        <v>FTNCOCOA</v>
      </c>
      <c r="AO12" s="2" t="str">
        <f t="shared" si="10"/>
        <v>CHAMPION</v>
      </c>
      <c r="AQ12" s="2" t="str">
        <f t="shared" si="11"/>
        <v>ETI</v>
      </c>
      <c r="AR12" s="2" t="str">
        <f t="shared" si="12"/>
        <v>ETI</v>
      </c>
    </row>
    <row r="13" spans="2:44" ht="18" customHeight="1" x14ac:dyDescent="0.3">
      <c r="B13" s="66" t="s">
        <v>35</v>
      </c>
      <c r="C13" s="65">
        <v>0.92</v>
      </c>
      <c r="D13" s="65">
        <v>0.93</v>
      </c>
      <c r="E13" s="65">
        <v>0.92</v>
      </c>
      <c r="F13" s="67">
        <v>0.93</v>
      </c>
      <c r="G13" s="64">
        <v>999630</v>
      </c>
      <c r="H13" s="64">
        <v>931070.24</v>
      </c>
      <c r="I13" s="63">
        <f t="shared" si="0"/>
        <v>1.0869565217391353E-2</v>
      </c>
      <c r="J13" s="62">
        <f>IFERROR(F13/VLOOKUP(B13,'[1]Year Start'!$A$3:$B$521,2,FALSE)-1,"")</f>
        <v>-0.17699115044247771</v>
      </c>
      <c r="K13" s="35"/>
      <c r="L13" s="36"/>
      <c r="N13" s="69" t="str">
        <v>OKOMUOIL</v>
      </c>
      <c r="O13" s="74"/>
      <c r="P13" s="72">
        <f t="shared" si="1"/>
        <v>125</v>
      </c>
      <c r="Q13" s="75" t="str">
        <f t="shared" si="13"/>
        <v>8.3%</v>
      </c>
      <c r="R13" s="7">
        <f t="shared" si="2"/>
        <v>8.2251082251082241E-2</v>
      </c>
      <c r="V13" s="61" t="str">
        <f t="shared" si="3"/>
        <v>AIICO</v>
      </c>
      <c r="W13" s="60">
        <f t="shared" si="4"/>
        <v>1.0869565217391353E-2</v>
      </c>
      <c r="X13" s="60">
        <f t="shared" si="14"/>
        <v>-0.17699115044247771</v>
      </c>
      <c r="Y13" s="59">
        <f t="shared" si="5"/>
        <v>999630</v>
      </c>
      <c r="Z13" s="59">
        <f t="shared" si="6"/>
        <v>931070.24</v>
      </c>
      <c r="AA13" s="58">
        <f>IFERROR(RANK(W13,$W$10:$W$108,1)+COUNTIF(W13:W$108,W13)-1,"")</f>
        <v>76</v>
      </c>
      <c r="AB13" s="58">
        <f>IFERROR(RANK(X13,$X$10:$X$108,1)+COUNTIF(X13:X$108,X13)-1,"")</f>
        <v>8</v>
      </c>
      <c r="AC13" s="58">
        <f>IFERROR(RANK(Y13,$Y$10:$Y$108,1)+COUNTIF(Y13:Y$108,Y13)-1,"")</f>
        <v>59</v>
      </c>
      <c r="AD13" s="58">
        <f>IFERROR(RANK(Z13,$Z$10:$Z$108,1)+COUNTIF(Z13:Z$108,Z13)-1,"")</f>
        <v>40</v>
      </c>
      <c r="AE13" s="2">
        <v>4</v>
      </c>
      <c r="AF13" s="2" t="str">
        <f t="shared" si="7"/>
        <v>UNIVINSURE</v>
      </c>
      <c r="AG13" s="11">
        <f t="shared" si="16"/>
        <v>96</v>
      </c>
      <c r="AH13" s="11">
        <f t="shared" si="17"/>
        <v>94</v>
      </c>
      <c r="AI13" s="11">
        <f t="shared" si="15"/>
        <v>96</v>
      </c>
      <c r="AJ13" s="11">
        <f t="shared" si="15"/>
        <v>96</v>
      </c>
      <c r="AK13" s="2" t="str">
        <f t="shared" si="8"/>
        <v>OKOMUOIL</v>
      </c>
      <c r="AM13" s="2" t="str">
        <f t="shared" si="9"/>
        <v>STERLNBANK</v>
      </c>
      <c r="AO13" s="2" t="str">
        <f t="shared" si="10"/>
        <v>HONYFLOUR</v>
      </c>
      <c r="AQ13" s="2" t="str">
        <f t="shared" si="11"/>
        <v>GTCO</v>
      </c>
      <c r="AR13" s="2" t="str">
        <f t="shared" si="12"/>
        <v>SEPLAT</v>
      </c>
    </row>
    <row r="14" spans="2:44" ht="15.75" customHeight="1" x14ac:dyDescent="0.3">
      <c r="B14" s="66" t="s">
        <v>36</v>
      </c>
      <c r="C14" s="65">
        <v>760</v>
      </c>
      <c r="D14" s="65">
        <v>0</v>
      </c>
      <c r="E14" s="65">
        <v>0</v>
      </c>
      <c r="F14" s="67">
        <v>760</v>
      </c>
      <c r="G14" s="64">
        <v>4397</v>
      </c>
      <c r="H14" s="64">
        <v>3353277.2</v>
      </c>
      <c r="I14" s="63">
        <f t="shared" si="0"/>
        <v>0</v>
      </c>
      <c r="J14" s="62">
        <f>IFERROR(F14/VLOOKUP(B14,'[1]Year Start'!$A$3:$B$521,2,FALSE)-1,"")</f>
        <v>-0.10777177741253807</v>
      </c>
      <c r="K14" s="34"/>
      <c r="L14" s="34"/>
      <c r="N14" s="69" t="str">
        <v>JAPAULGOLD</v>
      </c>
      <c r="O14" s="74"/>
      <c r="P14" s="72">
        <f t="shared" si="1"/>
        <v>0.48</v>
      </c>
      <c r="Q14" s="75" t="str">
        <f>IF($R$9="change",ROUNDUP((R14*100),1)&amp;"%",IF($R$9="YTD",ROUNDUP((R14*100),0)&amp;"%",R14))</f>
        <v>6.7%</v>
      </c>
      <c r="R14" s="7">
        <f t="shared" si="2"/>
        <v>6.6666666666666652E-2</v>
      </c>
      <c r="V14" s="61" t="str">
        <f t="shared" si="3"/>
        <v>AIRTELAFRI</v>
      </c>
      <c r="W14" s="60">
        <f t="shared" si="4"/>
        <v>0</v>
      </c>
      <c r="X14" s="60">
        <f t="shared" si="14"/>
        <v>-0.10777177741253807</v>
      </c>
      <c r="Y14" s="59">
        <f t="shared" si="5"/>
        <v>4397</v>
      </c>
      <c r="Z14" s="59">
        <f t="shared" si="6"/>
        <v>3353277.2</v>
      </c>
      <c r="AA14" s="58">
        <f>IFERROR(RANK(W14,$W$10:$W$108,1)+COUNTIF(W14:W$108,W14)-1,"")</f>
        <v>70</v>
      </c>
      <c r="AB14" s="58">
        <f>IFERROR(RANK(X14,$X$10:$X$108,1)+COUNTIF(X14:X$108,X14)-1,"")</f>
        <v>16</v>
      </c>
      <c r="AC14" s="58">
        <f>IFERROR(RANK(Y14,$Y$10:$Y$108,1)+COUNTIF(Y14:Y$108,Y14)-1,"")</f>
        <v>4</v>
      </c>
      <c r="AD14" s="58">
        <f>IFERROR(RANK(Z14,$Z$10:$Z$108,1)+COUNTIF(Z14:Z$108,Z14)-1,"")</f>
        <v>57</v>
      </c>
      <c r="AE14" s="2">
        <v>5</v>
      </c>
      <c r="AF14" s="2" t="str">
        <f t="shared" si="7"/>
        <v>IKEJAHOTEL</v>
      </c>
      <c r="AG14" s="11">
        <f t="shared" si="16"/>
        <v>95</v>
      </c>
      <c r="AH14" s="11">
        <f t="shared" si="17"/>
        <v>93</v>
      </c>
      <c r="AI14" s="11">
        <f t="shared" si="15"/>
        <v>95</v>
      </c>
      <c r="AJ14" s="11">
        <f t="shared" si="15"/>
        <v>95</v>
      </c>
      <c r="AK14" s="2" t="str">
        <f t="shared" si="8"/>
        <v>JAPAULGOLD</v>
      </c>
      <c r="AM14" s="2" t="str">
        <f t="shared" si="9"/>
        <v>INTBREW</v>
      </c>
      <c r="AO14" s="2" t="str">
        <f t="shared" si="10"/>
        <v>ROYALEX</v>
      </c>
      <c r="AQ14" s="2" t="str">
        <f t="shared" si="11"/>
        <v>FIDELITYBK</v>
      </c>
      <c r="AR14" s="2" t="str">
        <f t="shared" si="12"/>
        <v>MTNN</v>
      </c>
    </row>
    <row r="15" spans="2:44" ht="15.75" customHeight="1" x14ac:dyDescent="0.3">
      <c r="B15" s="66" t="s">
        <v>37</v>
      </c>
      <c r="C15" s="65">
        <v>15.1</v>
      </c>
      <c r="D15" s="65">
        <v>0</v>
      </c>
      <c r="E15" s="65">
        <v>0</v>
      </c>
      <c r="F15" s="67">
        <v>15.1</v>
      </c>
      <c r="G15" s="64">
        <v>256636</v>
      </c>
      <c r="H15" s="64">
        <v>3749986.1</v>
      </c>
      <c r="I15" s="63">
        <f t="shared" si="0"/>
        <v>0</v>
      </c>
      <c r="J15" s="62">
        <f>IFERROR(F15/VLOOKUP(B15,'[1]Year Start'!$A$3:$B$521,2,FALSE)-1,"")</f>
        <v>0.11439114391143912</v>
      </c>
      <c r="K15" s="35"/>
      <c r="L15" s="36"/>
      <c r="N15" s="69" t="str">
        <v>UPL</v>
      </c>
      <c r="O15" s="74"/>
      <c r="P15" s="72">
        <f t="shared" si="1"/>
        <v>1.6</v>
      </c>
      <c r="Q15" s="75" t="str">
        <f t="shared" si="13"/>
        <v>6.7%</v>
      </c>
      <c r="R15" s="7">
        <f t="shared" si="2"/>
        <v>6.6666666666666652E-2</v>
      </c>
      <c r="V15" s="61" t="str">
        <f t="shared" si="3"/>
        <v>ARDOVA</v>
      </c>
      <c r="W15" s="60">
        <f t="shared" si="4"/>
        <v>0</v>
      </c>
      <c r="X15" s="60">
        <f t="shared" si="14"/>
        <v>0.11439114391143912</v>
      </c>
      <c r="Y15" s="59">
        <f t="shared" si="5"/>
        <v>256636</v>
      </c>
      <c r="Z15" s="59">
        <f t="shared" si="6"/>
        <v>3749986.1</v>
      </c>
      <c r="AA15" s="58">
        <f>IFERROR(RANK(W15,$W$10:$W$108,1)+COUNTIF(W15:W$108,W15)-1,"")</f>
        <v>69</v>
      </c>
      <c r="AB15" s="58">
        <f>IFERROR(RANK(X15,$X$10:$X$108,1)+COUNTIF(X15:X$108,X15)-1,"")</f>
        <v>49</v>
      </c>
      <c r="AC15" s="58">
        <f>IFERROR(RANK(Y15,$Y$10:$Y$108,1)+COUNTIF(Y15:Y$108,Y15)-1,"")</f>
        <v>40</v>
      </c>
      <c r="AD15" s="58">
        <f>IFERROR(RANK(Z15,$Z$10:$Z$108,1)+COUNTIF(Z15:Z$108,Z15)-1,"")</f>
        <v>60</v>
      </c>
      <c r="AE15" s="2">
        <v>6</v>
      </c>
      <c r="AF15" s="2" t="str">
        <f t="shared" si="7"/>
        <v>SOVRENINS</v>
      </c>
      <c r="AG15" s="11">
        <f t="shared" si="16"/>
        <v>94</v>
      </c>
      <c r="AH15" s="11">
        <f t="shared" si="17"/>
        <v>92</v>
      </c>
      <c r="AI15" s="11">
        <f t="shared" si="15"/>
        <v>94</v>
      </c>
      <c r="AJ15" s="11">
        <f t="shared" si="15"/>
        <v>94</v>
      </c>
      <c r="AK15" s="2" t="str">
        <f t="shared" si="8"/>
        <v>UPL</v>
      </c>
      <c r="AM15" s="2" t="str">
        <f t="shared" si="9"/>
        <v>JAPAULGOLD</v>
      </c>
      <c r="AO15" s="2" t="str">
        <f t="shared" si="10"/>
        <v>VITAFOAM</v>
      </c>
      <c r="AQ15" s="2" t="str">
        <f t="shared" si="11"/>
        <v>TRANSCORP</v>
      </c>
      <c r="AR15" s="2" t="str">
        <f t="shared" si="12"/>
        <v>UBA</v>
      </c>
    </row>
    <row r="16" spans="2:44" ht="15.75" customHeight="1" x14ac:dyDescent="0.3">
      <c r="B16" s="66" t="s">
        <v>38</v>
      </c>
      <c r="C16" s="65">
        <v>8.9</v>
      </c>
      <c r="D16" s="65">
        <v>0</v>
      </c>
      <c r="E16" s="65">
        <v>0</v>
      </c>
      <c r="F16" s="67">
        <v>8.9</v>
      </c>
      <c r="G16" s="64">
        <v>30640</v>
      </c>
      <c r="H16" s="64">
        <v>261120.7</v>
      </c>
      <c r="I16" s="63">
        <f t="shared" si="0"/>
        <v>0</v>
      </c>
      <c r="J16" s="62">
        <f>IFERROR(F16/VLOOKUP(B16,'[1]Year Start'!$A$3:$B$521,2,FALSE)-1,"")</f>
        <v>0.21088435374149661</v>
      </c>
      <c r="K16" s="34"/>
      <c r="L16" s="34"/>
      <c r="N16" s="69" t="str">
        <v>ROYALEX</v>
      </c>
      <c r="O16" s="74"/>
      <c r="P16" s="72">
        <f t="shared" si="1"/>
        <v>0.65</v>
      </c>
      <c r="Q16" s="75" t="str">
        <f t="shared" si="13"/>
        <v>6.6%</v>
      </c>
      <c r="R16" s="12">
        <f t="shared" si="2"/>
        <v>6.5573770491803351E-2</v>
      </c>
      <c r="V16" s="61" t="str">
        <f>IF(ISTEXT(B16),B16,"")</f>
        <v>BERGER</v>
      </c>
      <c r="W16" s="60">
        <f t="shared" si="4"/>
        <v>0</v>
      </c>
      <c r="X16" s="60">
        <f t="shared" si="14"/>
        <v>0.21088435374149661</v>
      </c>
      <c r="Y16" s="59">
        <f t="shared" si="5"/>
        <v>30640</v>
      </c>
      <c r="Z16" s="59">
        <f t="shared" si="6"/>
        <v>261120.7</v>
      </c>
      <c r="AA16" s="58">
        <f>IFERROR(RANK(W16,$W$10:$W$108,1)+COUNTIF(W16:W$108,W16)-1,"")</f>
        <v>68</v>
      </c>
      <c r="AB16" s="58">
        <f>IFERROR(RANK(X16,$X$10:$X$108,1)+COUNTIF(X16:X$108,X16)-1,"")</f>
        <v>61</v>
      </c>
      <c r="AC16" s="58">
        <f>IFERROR(RANK(Y16,$Y$10:$Y$108,1)+COUNTIF(Y16:Y$108,Y16)-1,"")</f>
        <v>13</v>
      </c>
      <c r="AD16" s="58">
        <f>IFERROR(RANK(Z16,$Z$10:$Z$108,1)+COUNTIF(Z16:Z$108,Z16)-1,"")</f>
        <v>21</v>
      </c>
      <c r="AE16" s="2">
        <v>7</v>
      </c>
      <c r="AF16" s="2" t="str">
        <f t="shared" si="7"/>
        <v>CHAMS</v>
      </c>
      <c r="AG16" s="11">
        <f t="shared" si="16"/>
        <v>93</v>
      </c>
      <c r="AH16" s="11">
        <f t="shared" si="17"/>
        <v>91</v>
      </c>
      <c r="AI16" s="11">
        <f t="shared" si="15"/>
        <v>93</v>
      </c>
      <c r="AJ16" s="11">
        <f t="shared" si="15"/>
        <v>93</v>
      </c>
      <c r="AK16" s="2" t="str">
        <f t="shared" si="8"/>
        <v>ROYALEX</v>
      </c>
      <c r="AM16" s="2" t="str">
        <f t="shared" si="9"/>
        <v>NEIMETH</v>
      </c>
      <c r="AO16" s="2" t="str">
        <f t="shared" si="10"/>
        <v>MANSARD</v>
      </c>
      <c r="AQ16" s="2" t="str">
        <f t="shared" si="11"/>
        <v>MBENEFIT</v>
      </c>
      <c r="AR16" s="2" t="str">
        <f t="shared" si="12"/>
        <v>ACCESS</v>
      </c>
    </row>
    <row r="17" spans="2:44" ht="15.75" customHeight="1" x14ac:dyDescent="0.3">
      <c r="B17" s="66" t="s">
        <v>122</v>
      </c>
      <c r="C17" s="65">
        <v>52.95</v>
      </c>
      <c r="D17" s="65">
        <v>0</v>
      </c>
      <c r="E17" s="65">
        <v>0</v>
      </c>
      <c r="F17" s="67">
        <v>52.95</v>
      </c>
      <c r="G17" s="64">
        <v>88</v>
      </c>
      <c r="H17" s="64">
        <v>4453.2</v>
      </c>
      <c r="I17" s="63">
        <f t="shared" si="0"/>
        <v>0</v>
      </c>
      <c r="J17" s="62">
        <f>IFERROR(F17/VLOOKUP(B17,'[1]Year Start'!$A$3:$B$521,2,FALSE)-1,"")</f>
        <v>-4.4223826714801406E-2</v>
      </c>
      <c r="K17" s="35"/>
      <c r="L17" s="36"/>
      <c r="N17" s="69" t="str">
        <v>STERLNBANK</v>
      </c>
      <c r="O17" s="74"/>
      <c r="P17" s="72">
        <f t="shared" si="1"/>
        <v>1.53</v>
      </c>
      <c r="Q17" s="75" t="str">
        <f>IF($R$9="change",ROUNDUP((R17*100),1)&amp;"%",IF($R$9="YTD",ROUNDUP((R17*100),0)&amp;"%",R17))</f>
        <v>4.8%</v>
      </c>
      <c r="R17" s="12">
        <f t="shared" si="2"/>
        <v>4.7945205479452024E-2</v>
      </c>
      <c r="V17" s="61" t="str">
        <f t="shared" si="3"/>
        <v>BETAGLAS</v>
      </c>
      <c r="W17" s="60">
        <f t="shared" si="4"/>
        <v>0</v>
      </c>
      <c r="X17" s="60">
        <f t="shared" si="14"/>
        <v>-4.4223826714801406E-2</v>
      </c>
      <c r="Y17" s="59">
        <f t="shared" si="5"/>
        <v>88</v>
      </c>
      <c r="Z17" s="59">
        <f t="shared" si="6"/>
        <v>4453.2</v>
      </c>
      <c r="AA17" s="58">
        <f>IFERROR(RANK(W17,$W$10:$W$108,1)+COUNTIF(W17:W$108,W17)-1,"")</f>
        <v>67</v>
      </c>
      <c r="AB17" s="58">
        <f>IFERROR(RANK(X17,$X$10:$X$108,1)+COUNTIF(X17:X$108,X17)-1,"")</f>
        <v>26</v>
      </c>
      <c r="AC17" s="58">
        <f>IFERROR(RANK(Y17,$Y$10:$Y$108,1)+COUNTIF(Y17:Y$108,Y17)-1,"")</f>
        <v>1</v>
      </c>
      <c r="AD17" s="58">
        <f>IFERROR(RANK(Z17,$Z$10:$Z$108,1)+COUNTIF(Z17:Z$108,Z17)-1,"")</f>
        <v>4</v>
      </c>
      <c r="AE17" s="2">
        <v>8</v>
      </c>
      <c r="AF17" s="2" t="str">
        <f t="shared" si="7"/>
        <v>WEMABANK</v>
      </c>
      <c r="AG17" s="11">
        <f t="shared" si="16"/>
        <v>92</v>
      </c>
      <c r="AH17" s="11">
        <f t="shared" si="17"/>
        <v>90</v>
      </c>
      <c r="AI17" s="11">
        <f t="shared" si="15"/>
        <v>92</v>
      </c>
      <c r="AJ17" s="11">
        <f t="shared" si="15"/>
        <v>92</v>
      </c>
      <c r="AK17" s="2" t="str">
        <f t="shared" si="8"/>
        <v>STERLNBANK</v>
      </c>
      <c r="AM17" s="2" t="str">
        <f t="shared" si="9"/>
        <v>AIICO</v>
      </c>
      <c r="AO17" s="2" t="str">
        <f t="shared" si="10"/>
        <v>CUTIX</v>
      </c>
      <c r="AQ17" s="2" t="str">
        <f t="shared" si="11"/>
        <v>UBA</v>
      </c>
      <c r="AR17" s="2" t="str">
        <f t="shared" si="12"/>
        <v>WAPCO</v>
      </c>
    </row>
    <row r="18" spans="2:44" ht="15.75" customHeight="1" x14ac:dyDescent="0.3">
      <c r="B18" s="66" t="s">
        <v>39</v>
      </c>
      <c r="C18" s="65">
        <v>10.5</v>
      </c>
      <c r="D18" s="65">
        <v>0</v>
      </c>
      <c r="E18" s="65">
        <v>0</v>
      </c>
      <c r="F18" s="67">
        <v>10.5</v>
      </c>
      <c r="G18" s="64">
        <v>133526</v>
      </c>
      <c r="H18" s="64">
        <v>1301168.8</v>
      </c>
      <c r="I18" s="63">
        <f t="shared" si="0"/>
        <v>0</v>
      </c>
      <c r="J18" s="62">
        <f>IFERROR(F18/VLOOKUP(B18,'[1]Year Start'!$A$3:$B$521,2,FALSE)-1,"")</f>
        <v>9.7178683385579889E-2</v>
      </c>
      <c r="K18" s="34"/>
      <c r="L18" s="34"/>
      <c r="N18" s="69" t="str">
        <v>VERITASKAP</v>
      </c>
      <c r="O18" s="74"/>
      <c r="P18" s="72">
        <f t="shared" si="1"/>
        <v>0.23</v>
      </c>
      <c r="Q18" s="75" t="str">
        <f>IF($R$9="change",ROUNDUP((R18*100),1)&amp;"%",IF($R$9="YTD",ROUNDUP((R18*100),0)&amp;"%",R18))</f>
        <v>4.6%</v>
      </c>
      <c r="R18" s="12">
        <f t="shared" si="2"/>
        <v>4.5454545454545414E-2</v>
      </c>
      <c r="V18" s="61" t="str">
        <f t="shared" si="3"/>
        <v>BOCGAS</v>
      </c>
      <c r="W18" s="60">
        <f t="shared" si="4"/>
        <v>0</v>
      </c>
      <c r="X18" s="60">
        <f t="shared" si="14"/>
        <v>9.7178683385579889E-2</v>
      </c>
      <c r="Y18" s="59">
        <f t="shared" si="5"/>
        <v>133526</v>
      </c>
      <c r="Z18" s="59">
        <f t="shared" si="6"/>
        <v>1301168.8</v>
      </c>
      <c r="AA18" s="58">
        <f>IFERROR(RANK(W18,$W$10:$W$108,1)+COUNTIF(W18:W$108,W18)-1,"")</f>
        <v>66</v>
      </c>
      <c r="AB18" s="58">
        <f>IFERROR(RANK(X18,$X$10:$X$108,1)+COUNTIF(X18:X$108,X18)-1,"")</f>
        <v>46</v>
      </c>
      <c r="AC18" s="58">
        <f>IFERROR(RANK(Y18,$Y$10:$Y$108,1)+COUNTIF(Y18:Y$108,Y18)-1,"")</f>
        <v>32</v>
      </c>
      <c r="AD18" s="58">
        <f>IFERROR(RANK(Z18,$Z$10:$Z$108,1)+COUNTIF(Z18:Z$108,Z18)-1,"")</f>
        <v>46</v>
      </c>
      <c r="AE18" s="2">
        <v>9</v>
      </c>
      <c r="AF18" s="2" t="str">
        <f t="shared" si="7"/>
        <v>NNFM</v>
      </c>
      <c r="AG18" s="11">
        <f t="shared" si="16"/>
        <v>91</v>
      </c>
      <c r="AH18" s="11">
        <f t="shared" si="17"/>
        <v>89</v>
      </c>
      <c r="AI18" s="11">
        <f t="shared" si="15"/>
        <v>91</v>
      </c>
      <c r="AJ18" s="11">
        <f t="shared" si="15"/>
        <v>91</v>
      </c>
      <c r="AK18" s="2" t="str">
        <f t="shared" si="8"/>
        <v>VERITASKAP</v>
      </c>
      <c r="AM18" s="2" t="str">
        <f t="shared" si="9"/>
        <v>NB</v>
      </c>
      <c r="AO18" s="2" t="str">
        <f t="shared" si="10"/>
        <v>UCAP</v>
      </c>
      <c r="AQ18" s="2" t="str">
        <f t="shared" si="11"/>
        <v>ACCESS</v>
      </c>
      <c r="AR18" s="2" t="str">
        <f t="shared" si="12"/>
        <v>ZENITHBANK</v>
      </c>
    </row>
    <row r="19" spans="2:44" ht="16.5" customHeight="1" thickBot="1" x14ac:dyDescent="0.35">
      <c r="B19" s="66" t="s">
        <v>40</v>
      </c>
      <c r="C19" s="65">
        <v>65.5</v>
      </c>
      <c r="D19" s="65">
        <v>0</v>
      </c>
      <c r="E19" s="65">
        <v>0</v>
      </c>
      <c r="F19" s="67">
        <v>65.5</v>
      </c>
      <c r="G19" s="64">
        <v>770705</v>
      </c>
      <c r="H19" s="64">
        <v>47834046.549999997</v>
      </c>
      <c r="I19" s="63">
        <f t="shared" si="0"/>
        <v>0</v>
      </c>
      <c r="J19" s="62">
        <f>IFERROR(F19/VLOOKUP(B19,'[1]Year Start'!$A$3:$B$521,2,FALSE)-1,"")</f>
        <v>-0.15319974143503545</v>
      </c>
      <c r="K19" s="35"/>
      <c r="L19" s="36"/>
      <c r="N19" s="70" t="str">
        <v>CADBURY</v>
      </c>
      <c r="O19" s="76"/>
      <c r="P19" s="78">
        <f t="shared" si="1"/>
        <v>8.5</v>
      </c>
      <c r="Q19" s="77" t="str">
        <f>IF($R$9="change",ROUNDUP((R19*100),1)&amp;"%",IF($R$9="YTD",ROUNDUP((R19*100),0)&amp;"%",R19))</f>
        <v>4.3%</v>
      </c>
      <c r="R19" s="57">
        <f t="shared" si="2"/>
        <v>4.2944785276073594E-2</v>
      </c>
      <c r="V19" s="61" t="str">
        <f t="shared" si="3"/>
        <v>BUACEMENT</v>
      </c>
      <c r="W19" s="60">
        <f t="shared" si="4"/>
        <v>0</v>
      </c>
      <c r="X19" s="60">
        <f t="shared" si="14"/>
        <v>-0.15319974143503545</v>
      </c>
      <c r="Y19" s="59">
        <f t="shared" si="5"/>
        <v>770705</v>
      </c>
      <c r="Z19" s="59">
        <f t="shared" si="6"/>
        <v>47834046.549999997</v>
      </c>
      <c r="AA19" s="58">
        <f>IFERROR(RANK(W19,$W$10:$W$108,1)+COUNTIF(W19:W$108,W19)-1,"")</f>
        <v>65</v>
      </c>
      <c r="AB19" s="58">
        <f>IFERROR(RANK(X19,$X$10:$X$108,1)+COUNTIF(X19:X$108,X19)-1,"")</f>
        <v>12</v>
      </c>
      <c r="AC19" s="58">
        <f>IFERROR(RANK(Y19,$Y$10:$Y$108,1)+COUNTIF(Y19:Y$108,Y19)-1,"")</f>
        <v>56</v>
      </c>
      <c r="AD19" s="58">
        <f>IFERROR(RANK(Z19,$Z$10:$Z$108,1)+COUNTIF(Z19:Z$108,Z19)-1,"")</f>
        <v>87</v>
      </c>
      <c r="AE19" s="2">
        <v>10</v>
      </c>
      <c r="AF19" s="2" t="str">
        <f t="shared" si="7"/>
        <v>COURTVILLE</v>
      </c>
      <c r="AG19" s="11">
        <f t="shared" si="16"/>
        <v>90</v>
      </c>
      <c r="AH19" s="11">
        <f t="shared" si="17"/>
        <v>88</v>
      </c>
      <c r="AI19" s="11">
        <f t="shared" si="15"/>
        <v>90</v>
      </c>
      <c r="AJ19" s="11">
        <f t="shared" si="15"/>
        <v>90</v>
      </c>
      <c r="AK19" s="2" t="str">
        <f t="shared" si="8"/>
        <v>CADBURY</v>
      </c>
      <c r="AM19" s="2" t="str">
        <f t="shared" si="9"/>
        <v>ABCTRANS</v>
      </c>
      <c r="AO19" s="2" t="str">
        <f t="shared" si="10"/>
        <v>COURTVILLE</v>
      </c>
      <c r="AQ19" s="2" t="str">
        <f t="shared" si="11"/>
        <v>HONYFLOUR</v>
      </c>
      <c r="AR19" s="2" t="str">
        <f t="shared" si="12"/>
        <v>NB</v>
      </c>
    </row>
    <row r="20" spans="2:44" ht="15.75" customHeight="1" x14ac:dyDescent="0.3">
      <c r="B20" s="66" t="s">
        <v>41</v>
      </c>
      <c r="C20" s="65">
        <v>8.15</v>
      </c>
      <c r="D20" s="65">
        <v>8.5</v>
      </c>
      <c r="E20" s="65">
        <v>8.5</v>
      </c>
      <c r="F20" s="67">
        <v>8.5</v>
      </c>
      <c r="G20" s="64">
        <v>738646</v>
      </c>
      <c r="H20" s="64">
        <v>6276587.0999999996</v>
      </c>
      <c r="I20" s="63">
        <f t="shared" si="0"/>
        <v>4.2944785276073594E-2</v>
      </c>
      <c r="J20" s="62">
        <f>IFERROR(F20/VLOOKUP(B20,'[1]Year Start'!$A$3:$B$521,2,FALSE)-1,"")</f>
        <v>-5.555555555555558E-2</v>
      </c>
      <c r="K20" s="34"/>
      <c r="L20" s="34"/>
      <c r="P20" s="13"/>
      <c r="V20" s="61" t="str">
        <f t="shared" si="3"/>
        <v>CADBURY</v>
      </c>
      <c r="W20" s="60">
        <f t="shared" si="4"/>
        <v>4.2944785276073594E-2</v>
      </c>
      <c r="X20" s="60">
        <f t="shared" si="14"/>
        <v>-5.555555555555558E-2</v>
      </c>
      <c r="Y20" s="59">
        <f t="shared" si="5"/>
        <v>738646</v>
      </c>
      <c r="Z20" s="59">
        <f t="shared" si="6"/>
        <v>6276587.0999999996</v>
      </c>
      <c r="AA20" s="58">
        <f>IFERROR(RANK(W20,$W$10:$W$108,1)+COUNTIF(W20:W$108,W20)-1,"")</f>
        <v>90</v>
      </c>
      <c r="AB20" s="58">
        <f>IFERROR(RANK(X20,$X$10:$X$108,1)+COUNTIF(X20:X$108,X20)-1,"")</f>
        <v>22</v>
      </c>
      <c r="AC20" s="58">
        <f>IFERROR(RANK(Y20,$Y$10:$Y$108,1)+COUNTIF(Y20:Y$108,Y20)-1,"")</f>
        <v>54</v>
      </c>
      <c r="AD20" s="58">
        <f>IFERROR(RANK(Z20,$Z$10:$Z$108,1)+COUNTIF(Z20:Z$108,Z20)-1,"")</f>
        <v>67</v>
      </c>
      <c r="AM20" s="2"/>
    </row>
    <row r="21" spans="2:44" ht="15.75" customHeight="1" x14ac:dyDescent="0.3">
      <c r="B21" s="66" t="s">
        <v>42</v>
      </c>
      <c r="C21" s="65">
        <v>19.600000000000001</v>
      </c>
      <c r="D21" s="65">
        <v>0</v>
      </c>
      <c r="E21" s="65">
        <v>0</v>
      </c>
      <c r="F21" s="67">
        <v>19.600000000000001</v>
      </c>
      <c r="G21" s="64">
        <v>35400</v>
      </c>
      <c r="H21" s="64">
        <v>691155.8</v>
      </c>
      <c r="I21" s="63">
        <f t="shared" si="0"/>
        <v>0</v>
      </c>
      <c r="J21" s="62">
        <f>IFERROR(F21/VLOOKUP(B21,'[1]Year Start'!$A$3:$B$521,2,FALSE)-1,"")</f>
        <v>-1.9999999999999907E-2</v>
      </c>
      <c r="K21" s="35"/>
      <c r="L21" s="36"/>
      <c r="V21" s="61" t="str">
        <f t="shared" si="3"/>
        <v>CAP</v>
      </c>
      <c r="W21" s="60">
        <f t="shared" si="4"/>
        <v>0</v>
      </c>
      <c r="X21" s="60">
        <f t="shared" si="14"/>
        <v>-1.9999999999999907E-2</v>
      </c>
      <c r="Y21" s="59">
        <f t="shared" si="5"/>
        <v>35400</v>
      </c>
      <c r="Z21" s="59">
        <f t="shared" si="6"/>
        <v>691155.8</v>
      </c>
      <c r="AA21" s="58">
        <f>IFERROR(RANK(W21,$W$10:$W$108,1)+COUNTIF(W21:W$108,W21)-1,"")</f>
        <v>64</v>
      </c>
      <c r="AB21" s="58">
        <f>IFERROR(RANK(X21,$X$10:$X$108,1)+COUNTIF(X21:X$108,X21)-1,"")</f>
        <v>28</v>
      </c>
      <c r="AC21" s="58">
        <f>IFERROR(RANK(Y21,$Y$10:$Y$108,1)+COUNTIF(Y21:Y$108,Y21)-1,"")</f>
        <v>14</v>
      </c>
      <c r="AD21" s="58">
        <f>IFERROR(RANK(Z21,$Z$10:$Z$108,1)+COUNTIF(Z21:Z$108,Z21)-1,"")</f>
        <v>32</v>
      </c>
    </row>
    <row r="22" spans="2:44" ht="15.75" customHeight="1" x14ac:dyDescent="0.3">
      <c r="B22" s="66" t="s">
        <v>125</v>
      </c>
      <c r="C22" s="65">
        <v>3.19</v>
      </c>
      <c r="D22" s="65">
        <v>0</v>
      </c>
      <c r="E22" s="65">
        <v>0</v>
      </c>
      <c r="F22" s="67">
        <v>3.19</v>
      </c>
      <c r="G22" s="64">
        <v>10000</v>
      </c>
      <c r="H22" s="64">
        <v>31900</v>
      </c>
      <c r="I22" s="63">
        <f t="shared" si="0"/>
        <v>0</v>
      </c>
      <c r="J22" s="62">
        <f>IFERROR(F22/VLOOKUP(B22,'[1]Year Start'!$A$3:$B$521,2,FALSE)-1,"")</f>
        <v>0.44999999999999996</v>
      </c>
      <c r="K22" s="34"/>
      <c r="L22" s="34"/>
      <c r="V22" s="61" t="str">
        <f t="shared" si="3"/>
        <v>CAPHOTEL</v>
      </c>
      <c r="W22" s="60">
        <f t="shared" si="4"/>
        <v>0</v>
      </c>
      <c r="X22" s="60">
        <f t="shared" si="14"/>
        <v>0.44999999999999996</v>
      </c>
      <c r="Y22" s="59">
        <f t="shared" si="5"/>
        <v>10000</v>
      </c>
      <c r="Z22" s="59">
        <f t="shared" si="6"/>
        <v>31900</v>
      </c>
      <c r="AA22" s="58">
        <f>IFERROR(RANK(W22,$W$10:$W$108,1)+COUNTIF(W22:W$108,W22)-1,"")</f>
        <v>63</v>
      </c>
      <c r="AB22" s="58">
        <f>IFERROR(RANK(X22,$X$10:$X$108,1)+COUNTIF(X22:X$108,X22)-1,"")</f>
        <v>75</v>
      </c>
      <c r="AC22" s="58">
        <f>IFERROR(RANK(Y22,$Y$10:$Y$108,1)+COUNTIF(Y22:Y$108,Y22)-1,"")</f>
        <v>9</v>
      </c>
      <c r="AD22" s="58">
        <f>IFERROR(RANK(Z22,$Z$10:$Z$108,1)+COUNTIF(Z22:Z$108,Z22)-1,"")</f>
        <v>10</v>
      </c>
    </row>
    <row r="23" spans="2:44" ht="15.75" customHeight="1" x14ac:dyDescent="0.3">
      <c r="B23" s="66" t="s">
        <v>43</v>
      </c>
      <c r="C23" s="65">
        <v>1.73</v>
      </c>
      <c r="D23" s="65">
        <v>0</v>
      </c>
      <c r="E23" s="65">
        <v>0</v>
      </c>
      <c r="F23" s="67">
        <v>1.73</v>
      </c>
      <c r="G23" s="64">
        <v>108035</v>
      </c>
      <c r="H23" s="64">
        <v>186041.95</v>
      </c>
      <c r="I23" s="63">
        <f t="shared" si="0"/>
        <v>0</v>
      </c>
      <c r="J23" s="62">
        <f>IFERROR(F23/VLOOKUP(B23,'[1]Year Start'!$A$3:$B$521,2,FALSE)-1,"")</f>
        <v>-0.15609756097560967</v>
      </c>
      <c r="K23" s="35"/>
      <c r="L23" s="36"/>
      <c r="V23" s="61" t="str">
        <f t="shared" si="3"/>
        <v>CAVERTON</v>
      </c>
      <c r="W23" s="60">
        <f t="shared" si="4"/>
        <v>0</v>
      </c>
      <c r="X23" s="60">
        <f t="shared" si="14"/>
        <v>-0.15609756097560967</v>
      </c>
      <c r="Y23" s="59">
        <f t="shared" si="5"/>
        <v>108035</v>
      </c>
      <c r="Z23" s="59">
        <f t="shared" si="6"/>
        <v>186041.95</v>
      </c>
      <c r="AA23" s="58">
        <f>IFERROR(RANK(W23,$W$10:$W$108,1)+COUNTIF(W23:W$108,W23)-1,"")</f>
        <v>62</v>
      </c>
      <c r="AB23" s="58">
        <f>IFERROR(RANK(X23,$X$10:$X$108,1)+COUNTIF(X23:X$108,X23)-1,"")</f>
        <v>11</v>
      </c>
      <c r="AC23" s="58">
        <f>IFERROR(RANK(Y23,$Y$10:$Y$108,1)+COUNTIF(Y23:Y$108,Y23)-1,"")</f>
        <v>24</v>
      </c>
      <c r="AD23" s="58">
        <f>IFERROR(RANK(Z23,$Z$10:$Z$108,1)+COUNTIF(Z23:Z$108,Z23)-1,"")</f>
        <v>19</v>
      </c>
    </row>
    <row r="24" spans="2:44" ht="15.75" customHeight="1" x14ac:dyDescent="0.3">
      <c r="B24" s="66" t="s">
        <v>44</v>
      </c>
      <c r="C24" s="65">
        <v>2.5299999999999998</v>
      </c>
      <c r="D24" s="65">
        <v>2.78</v>
      </c>
      <c r="E24" s="65">
        <v>2.78</v>
      </c>
      <c r="F24" s="67">
        <v>2.78</v>
      </c>
      <c r="G24" s="64">
        <v>7497370</v>
      </c>
      <c r="H24" s="64">
        <v>20842688.600000001</v>
      </c>
      <c r="I24" s="63">
        <f t="shared" si="0"/>
        <v>9.8814229249011953E-2</v>
      </c>
      <c r="J24" s="62">
        <f>IFERROR(F24/VLOOKUP(B24,'[1]Year Start'!$A$3:$B$521,2,FALSE)-1,"")</f>
        <v>2.2325581395348837</v>
      </c>
      <c r="K24" s="34"/>
      <c r="L24" s="34"/>
      <c r="V24" s="61" t="str">
        <f t="shared" si="3"/>
        <v>CHAMPION</v>
      </c>
      <c r="W24" s="60">
        <f t="shared" si="4"/>
        <v>9.8814229249011953E-2</v>
      </c>
      <c r="X24" s="60">
        <f>IF(ISTEXT(B24),J24,"")</f>
        <v>2.2325581395348837</v>
      </c>
      <c r="Y24" s="59">
        <f t="shared" si="5"/>
        <v>7497370</v>
      </c>
      <c r="Z24" s="59">
        <f t="shared" si="6"/>
        <v>20842688.600000001</v>
      </c>
      <c r="AA24" s="58">
        <f>IFERROR(RANK(W24,$W$10:$W$108,1)+COUNTIF(W24:W$108,W24)-1,"")</f>
        <v>98</v>
      </c>
      <c r="AB24" s="58">
        <f>IFERROR(RANK(X24,$X$10:$X$108,1)+COUNTIF(X24:X$108,X24)-1,"")</f>
        <v>95</v>
      </c>
      <c r="AC24" s="58">
        <f>IFERROR(RANK(Y24,$Y$10:$Y$108,1)+COUNTIF(Y24:Y$108,Y24)-1,"")</f>
        <v>89</v>
      </c>
      <c r="AD24" s="58">
        <f>IFERROR(RANK(Z24,$Z$10:$Z$108,1)+COUNTIF(Z24:Z$108,Z24)-1,"")</f>
        <v>81</v>
      </c>
    </row>
    <row r="25" spans="2:44" ht="15.75" customHeight="1" x14ac:dyDescent="0.3">
      <c r="B25" s="66" t="s">
        <v>45</v>
      </c>
      <c r="C25" s="65">
        <v>0.24</v>
      </c>
      <c r="D25" s="65">
        <v>0.24</v>
      </c>
      <c r="E25" s="65">
        <v>0.23</v>
      </c>
      <c r="F25" s="67">
        <v>0.23</v>
      </c>
      <c r="G25" s="64">
        <v>1505253</v>
      </c>
      <c r="H25" s="64">
        <v>350676.72</v>
      </c>
      <c r="I25" s="63">
        <f t="shared" si="0"/>
        <v>-4.166666666666663E-2</v>
      </c>
      <c r="J25" s="62">
        <f>IFERROR(F25/VLOOKUP(B25,'[1]Year Start'!$A$3:$B$521,2,FALSE)-1,"")</f>
        <v>0</v>
      </c>
      <c r="K25" s="35"/>
      <c r="L25" s="36"/>
      <c r="V25" s="61" t="str">
        <f t="shared" si="3"/>
        <v>CHAMS</v>
      </c>
      <c r="W25" s="60">
        <f t="shared" si="4"/>
        <v>-4.166666666666663E-2</v>
      </c>
      <c r="X25" s="60">
        <f t="shared" si="14"/>
        <v>0</v>
      </c>
      <c r="Y25" s="59">
        <f t="shared" si="5"/>
        <v>1505253</v>
      </c>
      <c r="Z25" s="59">
        <f t="shared" si="6"/>
        <v>350676.72</v>
      </c>
      <c r="AA25" s="58">
        <f>IFERROR(RANK(W25,$W$10:$W$108,1)+COUNTIF(W25:W$108,W25)-1,"")</f>
        <v>7</v>
      </c>
      <c r="AB25" s="58">
        <f>IFERROR(RANK(X25,$X$10:$X$108,1)+COUNTIF(X25:X$108,X25)-1,"")</f>
        <v>35</v>
      </c>
      <c r="AC25" s="58">
        <f>IFERROR(RANK(Y25,$Y$10:$Y$108,1)+COUNTIF(Y25:Y$108,Y25)-1,"")</f>
        <v>69</v>
      </c>
      <c r="AD25" s="58">
        <f>IFERROR(RANK(Z25,$Z$10:$Z$108,1)+COUNTIF(Z25:Z$108,Z25)-1,"")</f>
        <v>23</v>
      </c>
    </row>
    <row r="26" spans="2:44" ht="15.75" customHeight="1" x14ac:dyDescent="0.3">
      <c r="B26" s="66" t="s">
        <v>46</v>
      </c>
      <c r="C26" s="65">
        <v>0.55000000000000004</v>
      </c>
      <c r="D26" s="65">
        <v>0.6</v>
      </c>
      <c r="E26" s="65">
        <v>0.57999999999999996</v>
      </c>
      <c r="F26" s="67">
        <v>0.6</v>
      </c>
      <c r="G26" s="64">
        <v>1165477</v>
      </c>
      <c r="H26" s="64">
        <v>694976.66</v>
      </c>
      <c r="I26" s="63">
        <f t="shared" si="0"/>
        <v>9.0909090909090828E-2</v>
      </c>
      <c r="J26" s="62">
        <f>IFERROR(F26/VLOOKUP(B26,'[1]Year Start'!$A$3:$B$521,2,FALSE)-1,"")</f>
        <v>0.875</v>
      </c>
      <c r="K26" s="51"/>
      <c r="L26" s="51"/>
      <c r="V26" s="61" t="str">
        <f t="shared" si="3"/>
        <v>CHIPLC</v>
      </c>
      <c r="W26" s="60">
        <f t="shared" si="4"/>
        <v>9.0909090909090828E-2</v>
      </c>
      <c r="X26" s="60">
        <f t="shared" si="14"/>
        <v>0.875</v>
      </c>
      <c r="Y26" s="59">
        <f t="shared" si="5"/>
        <v>1165477</v>
      </c>
      <c r="Z26" s="59">
        <f t="shared" si="6"/>
        <v>694976.66</v>
      </c>
      <c r="AA26" s="58">
        <f>IFERROR(RANK(W26,$W$10:$W$108,1)+COUNTIF(W26:W$108,W26)-1,"")</f>
        <v>97</v>
      </c>
      <c r="AB26" s="58">
        <f>IFERROR(RANK(X26,$X$10:$X$108,1)+COUNTIF(X26:X$108,X26)-1,"")</f>
        <v>87</v>
      </c>
      <c r="AC26" s="58">
        <f>IFERROR(RANK(Y26,$Y$10:$Y$108,1)+COUNTIF(Y26:Y$108,Y26)-1,"")</f>
        <v>64</v>
      </c>
      <c r="AD26" s="58">
        <f>IFERROR(RANK(Z26,$Z$10:$Z$108,1)+COUNTIF(Z26:Z$108,Z26)-1,"")</f>
        <v>33</v>
      </c>
    </row>
    <row r="27" spans="2:44" x14ac:dyDescent="0.3">
      <c r="B27" s="66" t="s">
        <v>126</v>
      </c>
      <c r="C27" s="65">
        <v>4.7</v>
      </c>
      <c r="D27" s="65">
        <v>0</v>
      </c>
      <c r="E27" s="65">
        <v>0</v>
      </c>
      <c r="F27" s="67">
        <v>4.7</v>
      </c>
      <c r="G27" s="64">
        <v>16450</v>
      </c>
      <c r="H27" s="64">
        <v>74025</v>
      </c>
      <c r="I27" s="63">
        <f t="shared" si="0"/>
        <v>0</v>
      </c>
      <c r="J27" s="62">
        <f>IFERROR(F27/VLOOKUP(B27,'[1]Year Start'!$A$3:$B$521,2,FALSE)-1,"")</f>
        <v>-9.6153846153846145E-2</v>
      </c>
      <c r="K27" s="35"/>
      <c r="L27" s="36"/>
      <c r="V27" s="61" t="str">
        <f t="shared" si="3"/>
        <v>CILEASING</v>
      </c>
      <c r="W27" s="60">
        <f t="shared" si="4"/>
        <v>0</v>
      </c>
      <c r="X27" s="60">
        <f t="shared" si="14"/>
        <v>-9.6153846153846145E-2</v>
      </c>
      <c r="Y27" s="59">
        <f t="shared" si="5"/>
        <v>16450</v>
      </c>
      <c r="Z27" s="59">
        <f t="shared" si="6"/>
        <v>74025</v>
      </c>
      <c r="AA27" s="58">
        <f>IFERROR(RANK(W27,$W$10:$W$108,1)+COUNTIF(W27:W$108,W27)-1,"")</f>
        <v>61</v>
      </c>
      <c r="AB27" s="58">
        <f>IFERROR(RANK(X27,$X$10:$X$108,1)+COUNTIF(X27:X$108,X27)-1,"")</f>
        <v>17</v>
      </c>
      <c r="AC27" s="58">
        <f>IFERROR(RANK(Y27,$Y$10:$Y$108,1)+COUNTIF(Y27:Y$108,Y27)-1,"")</f>
        <v>11</v>
      </c>
      <c r="AD27" s="58">
        <f>IFERROR(RANK(Z27,$Z$10:$Z$108,1)+COUNTIF(Z27:Z$108,Z27)-1,"")</f>
        <v>14</v>
      </c>
    </row>
    <row r="28" spans="2:44" x14ac:dyDescent="0.3">
      <c r="B28" s="66" t="s">
        <v>47</v>
      </c>
      <c r="C28" s="65">
        <v>25.5</v>
      </c>
      <c r="D28" s="65">
        <v>0</v>
      </c>
      <c r="E28" s="65">
        <v>0</v>
      </c>
      <c r="F28" s="67">
        <v>25.5</v>
      </c>
      <c r="G28" s="64">
        <v>48515</v>
      </c>
      <c r="H28" s="64">
        <v>1167828.95</v>
      </c>
      <c r="I28" s="63">
        <f t="shared" si="0"/>
        <v>0</v>
      </c>
      <c r="J28" s="62">
        <f>IFERROR(F28/VLOOKUP(B28,'[1]Year Start'!$A$3:$B$521,2,FALSE)-1,"")</f>
        <v>0.2230215827338129</v>
      </c>
      <c r="K28" s="35"/>
      <c r="L28" s="36"/>
      <c r="V28" s="61" t="str">
        <f t="shared" si="3"/>
        <v>CONOIL</v>
      </c>
      <c r="W28" s="60">
        <f t="shared" si="4"/>
        <v>0</v>
      </c>
      <c r="X28" s="60">
        <f t="shared" si="14"/>
        <v>0.2230215827338129</v>
      </c>
      <c r="Y28" s="59">
        <f t="shared" si="5"/>
        <v>48515</v>
      </c>
      <c r="Z28" s="59">
        <f t="shared" si="6"/>
        <v>1167828.95</v>
      </c>
      <c r="AA28" s="58">
        <f>IFERROR(RANK(W28,$W$10:$W$108,1)+COUNTIF(W28:W$108,W28)-1,"")</f>
        <v>60</v>
      </c>
      <c r="AB28" s="58">
        <f>IFERROR(RANK(X28,$X$10:$X$108,1)+COUNTIF(X28:X$108,X28)-1,"")</f>
        <v>63</v>
      </c>
      <c r="AC28" s="58">
        <f>IFERROR(RANK(Y28,$Y$10:$Y$108,1)+COUNTIF(Y28:Y$108,Y28)-1,"")</f>
        <v>17</v>
      </c>
      <c r="AD28" s="58">
        <f>IFERROR(RANK(Z28,$Z$10:$Z$108,1)+COUNTIF(Z28:Z$108,Z28)-1,"")</f>
        <v>44</v>
      </c>
    </row>
    <row r="29" spans="2:44" x14ac:dyDescent="0.3">
      <c r="B29" s="66" t="s">
        <v>48</v>
      </c>
      <c r="C29" s="65">
        <v>0.56000000000000005</v>
      </c>
      <c r="D29" s="65">
        <v>0</v>
      </c>
      <c r="E29" s="65">
        <v>0</v>
      </c>
      <c r="F29" s="67">
        <v>0.56000000000000005</v>
      </c>
      <c r="G29" s="64">
        <v>108000</v>
      </c>
      <c r="H29" s="64">
        <v>65880</v>
      </c>
      <c r="I29" s="63">
        <f t="shared" si="0"/>
        <v>0</v>
      </c>
      <c r="J29" s="62">
        <f>IFERROR(F29/VLOOKUP(B29,'[1]Year Start'!$A$3:$B$521,2,FALSE)-1,"")</f>
        <v>-5.0847457627118509E-2</v>
      </c>
      <c r="K29" s="35"/>
      <c r="L29" s="36"/>
      <c r="V29" s="61" t="str">
        <f t="shared" si="3"/>
        <v>CORNERST</v>
      </c>
      <c r="W29" s="60">
        <f t="shared" si="4"/>
        <v>0</v>
      </c>
      <c r="X29" s="60">
        <f t="shared" si="14"/>
        <v>-5.0847457627118509E-2</v>
      </c>
      <c r="Y29" s="59">
        <f t="shared" si="5"/>
        <v>108000</v>
      </c>
      <c r="Z29" s="59">
        <f t="shared" si="6"/>
        <v>65880</v>
      </c>
      <c r="AA29" s="58">
        <f>IFERROR(RANK(W29,$W$10:$W$108,1)+COUNTIF(W29:W$108,W29)-1,"")</f>
        <v>59</v>
      </c>
      <c r="AB29" s="58">
        <f>IFERROR(RANK(X29,$X$10:$X$108,1)+COUNTIF(X29:X$108,X29)-1,"")</f>
        <v>24</v>
      </c>
      <c r="AC29" s="58">
        <f>IFERROR(RANK(Y29,$Y$10:$Y$108,1)+COUNTIF(Y29:Y$108,Y29)-1,"")</f>
        <v>23</v>
      </c>
      <c r="AD29" s="58">
        <f>IFERROR(RANK(Z29,$Z$10:$Z$108,1)+COUNTIF(Z29:Z$108,Z29)-1,"")</f>
        <v>13</v>
      </c>
    </row>
    <row r="30" spans="2:44" x14ac:dyDescent="0.3">
      <c r="B30" s="66" t="s">
        <v>49</v>
      </c>
      <c r="C30" s="65">
        <v>0.41</v>
      </c>
      <c r="D30" s="65">
        <v>0.42</v>
      </c>
      <c r="E30" s="65">
        <v>0.4</v>
      </c>
      <c r="F30" s="67">
        <v>0.4</v>
      </c>
      <c r="G30" s="64">
        <v>1921398</v>
      </c>
      <c r="H30" s="64">
        <v>794215.46</v>
      </c>
      <c r="I30" s="63">
        <f t="shared" si="0"/>
        <v>-2.4390243902438935E-2</v>
      </c>
      <c r="J30" s="62">
        <f>IFERROR(F30/VLOOKUP(B30,'[1]Year Start'!$A$3:$B$521,2,FALSE)-1,"")</f>
        <v>0.90476190476190488</v>
      </c>
      <c r="K30" s="34"/>
      <c r="L30" s="34"/>
      <c r="V30" s="61" t="str">
        <f t="shared" si="3"/>
        <v>COURTVILLE</v>
      </c>
      <c r="W30" s="60">
        <f t="shared" si="4"/>
        <v>-2.4390243902438935E-2</v>
      </c>
      <c r="X30" s="60">
        <f t="shared" si="14"/>
        <v>0.90476190476190488</v>
      </c>
      <c r="Y30" s="59">
        <f t="shared" si="5"/>
        <v>1921398</v>
      </c>
      <c r="Z30" s="59">
        <f t="shared" si="6"/>
        <v>794215.46</v>
      </c>
      <c r="AA30" s="58">
        <f>IFERROR(RANK(W30,$W$10:$W$108,1)+COUNTIF(W30:W$108,W30)-1,"")</f>
        <v>10</v>
      </c>
      <c r="AB30" s="58">
        <f>IFERROR(RANK(X30,$X$10:$X$108,1)+COUNTIF(X30:X$108,X30)-1,"")</f>
        <v>88</v>
      </c>
      <c r="AC30" s="58">
        <f>IFERROR(RANK(Y30,$Y$10:$Y$108,1)+COUNTIF(Y30:Y$108,Y30)-1,"")</f>
        <v>74</v>
      </c>
      <c r="AD30" s="58">
        <f>IFERROR(RANK(Z30,$Z$10:$Z$108,1)+COUNTIF(Z30:Z$108,Z30)-1,"")</f>
        <v>36</v>
      </c>
    </row>
    <row r="31" spans="2:44" x14ac:dyDescent="0.3">
      <c r="B31" s="66" t="s">
        <v>50</v>
      </c>
      <c r="C31" s="65">
        <v>6.7</v>
      </c>
      <c r="D31" s="65">
        <v>0</v>
      </c>
      <c r="E31" s="65">
        <v>0</v>
      </c>
      <c r="F31" s="67">
        <v>6.7</v>
      </c>
      <c r="G31" s="64">
        <v>120969</v>
      </c>
      <c r="H31" s="64">
        <v>864455.25</v>
      </c>
      <c r="I31" s="63">
        <f t="shared" si="0"/>
        <v>0</v>
      </c>
      <c r="J31" s="62">
        <f>IFERROR(F31/VLOOKUP(B31,'[1]Year Start'!$A$3:$B$521,2,FALSE)-1,"")</f>
        <v>0.14529914529914545</v>
      </c>
      <c r="K31" s="35"/>
      <c r="L31" s="36"/>
      <c r="V31" s="61" t="str">
        <f t="shared" si="3"/>
        <v>CUSTODIAN</v>
      </c>
      <c r="W31" s="60">
        <f t="shared" si="4"/>
        <v>0</v>
      </c>
      <c r="X31" s="60">
        <f t="shared" si="14"/>
        <v>0.14529914529914545</v>
      </c>
      <c r="Y31" s="59">
        <f t="shared" si="5"/>
        <v>120969</v>
      </c>
      <c r="Z31" s="59">
        <f t="shared" si="6"/>
        <v>864455.25</v>
      </c>
      <c r="AA31" s="58">
        <f>IFERROR(RANK(W31,$W$10:$W$108,1)+COUNTIF(W31:W$108,W31)-1,"")</f>
        <v>58</v>
      </c>
      <c r="AB31" s="58">
        <f>IFERROR(RANK(X31,$X$10:$X$108,1)+COUNTIF(X31:X$108,X31)-1,"")</f>
        <v>53</v>
      </c>
      <c r="AC31" s="58">
        <f>IFERROR(RANK(Y31,$Y$10:$Y$108,1)+COUNTIF(Y31:Y$108,Y31)-1,"")</f>
        <v>27</v>
      </c>
      <c r="AD31" s="58">
        <f>IFERROR(RANK(Z31,$Z$10:$Z$108,1)+COUNTIF(Z31:Z$108,Z31)-1,"")</f>
        <v>38</v>
      </c>
    </row>
    <row r="32" spans="2:44" x14ac:dyDescent="0.3">
      <c r="B32" s="66" t="s">
        <v>51</v>
      </c>
      <c r="C32" s="65">
        <v>5</v>
      </c>
      <c r="D32" s="65">
        <v>5</v>
      </c>
      <c r="E32" s="65">
        <v>5</v>
      </c>
      <c r="F32" s="67">
        <v>5</v>
      </c>
      <c r="G32" s="64">
        <v>494400</v>
      </c>
      <c r="H32" s="64">
        <v>2469074.2999999998</v>
      </c>
      <c r="I32" s="63">
        <f t="shared" si="0"/>
        <v>0</v>
      </c>
      <c r="J32" s="62">
        <f>IFERROR(F32/VLOOKUP(B32,'[1]Year Start'!$A$3:$B$521,2,FALSE)-1,"")</f>
        <v>1.1739130434782612</v>
      </c>
      <c r="K32" s="34"/>
      <c r="L32" s="34"/>
      <c r="V32" s="61" t="str">
        <f t="shared" si="3"/>
        <v>CUTIX</v>
      </c>
      <c r="W32" s="60">
        <f t="shared" si="4"/>
        <v>0</v>
      </c>
      <c r="X32" s="60">
        <f t="shared" si="14"/>
        <v>1.1739130434782612</v>
      </c>
      <c r="Y32" s="59">
        <f t="shared" si="5"/>
        <v>494400</v>
      </c>
      <c r="Z32" s="59">
        <f t="shared" si="6"/>
        <v>2469074.2999999998</v>
      </c>
      <c r="AA32" s="58">
        <f>IFERROR(RANK(W32,$W$10:$W$108,1)+COUNTIF(W32:W$108,W32)-1,"")</f>
        <v>57</v>
      </c>
      <c r="AB32" s="58">
        <f>IFERROR(RANK(X32,$X$10:$X$108,1)+COUNTIF(X32:X$108,X32)-1,"")</f>
        <v>90</v>
      </c>
      <c r="AC32" s="58">
        <f>IFERROR(RANK(Y32,$Y$10:$Y$108,1)+COUNTIF(Y32:Y$108,Y32)-1,"")</f>
        <v>48</v>
      </c>
      <c r="AD32" s="58">
        <f>IFERROR(RANK(Z32,$Z$10:$Z$108,1)+COUNTIF(Z32:Z$108,Z32)-1,"")</f>
        <v>55</v>
      </c>
    </row>
    <row r="33" spans="2:30" x14ac:dyDescent="0.3">
      <c r="B33" s="66" t="s">
        <v>127</v>
      </c>
      <c r="C33" s="65">
        <v>0.2</v>
      </c>
      <c r="D33" s="65">
        <v>0</v>
      </c>
      <c r="E33" s="65">
        <v>0</v>
      </c>
      <c r="F33" s="67">
        <v>0.2</v>
      </c>
      <c r="G33" s="64">
        <v>5000</v>
      </c>
      <c r="H33" s="64">
        <v>1000</v>
      </c>
      <c r="I33" s="63">
        <f t="shared" si="0"/>
        <v>0</v>
      </c>
      <c r="J33" s="62">
        <f>IFERROR(F33/VLOOKUP(B33,'[1]Year Start'!$A$3:$B$521,2,FALSE)-1,"")</f>
        <v>-0.33333333333333326</v>
      </c>
      <c r="K33" s="35"/>
      <c r="L33" s="36"/>
      <c r="V33" s="61" t="str">
        <f t="shared" si="3"/>
        <v>DAARCOMM</v>
      </c>
      <c r="W33" s="60">
        <f t="shared" si="4"/>
        <v>0</v>
      </c>
      <c r="X33" s="60">
        <f t="shared" si="14"/>
        <v>-0.33333333333333326</v>
      </c>
      <c r="Y33" s="59">
        <f t="shared" si="5"/>
        <v>5000</v>
      </c>
      <c r="Z33" s="59">
        <f t="shared" si="6"/>
        <v>1000</v>
      </c>
      <c r="AA33" s="58">
        <f>IFERROR(RANK(W33,$W$10:$W$108,1)+COUNTIF(W33:W$108,W33)-1,"")</f>
        <v>56</v>
      </c>
      <c r="AB33" s="58">
        <f>IFERROR(RANK(X33,$X$10:$X$108,1)+COUNTIF(X33:X$108,X33)-1,"")</f>
        <v>2</v>
      </c>
      <c r="AC33" s="58">
        <f>IFERROR(RANK(Y33,$Y$10:$Y$108,1)+COUNTIF(Y33:Y$108,Y33)-1,"")</f>
        <v>6</v>
      </c>
      <c r="AD33" s="58">
        <f>IFERROR(RANK(Z33,$Z$10:$Z$108,1)+COUNTIF(Z33:Z$108,Z33)-1,"")</f>
        <v>3</v>
      </c>
    </row>
    <row r="34" spans="2:30" x14ac:dyDescent="0.3">
      <c r="B34" s="66" t="s">
        <v>52</v>
      </c>
      <c r="C34" s="65">
        <v>280</v>
      </c>
      <c r="D34" s="65">
        <v>0</v>
      </c>
      <c r="E34" s="65">
        <v>0</v>
      </c>
      <c r="F34" s="67">
        <v>280</v>
      </c>
      <c r="G34" s="64">
        <v>207498</v>
      </c>
      <c r="H34" s="64">
        <v>53541757.299999997</v>
      </c>
      <c r="I34" s="63">
        <f t="shared" si="0"/>
        <v>0</v>
      </c>
      <c r="J34" s="62">
        <f>IFERROR(F34/VLOOKUP(B34,'[1]Year Start'!$A$3:$B$521,2,FALSE)-1,"")</f>
        <v>0.14332380563495306</v>
      </c>
      <c r="K34" s="34"/>
      <c r="L34" s="34"/>
      <c r="V34" s="61" t="str">
        <f t="shared" si="3"/>
        <v>DANGCEM</v>
      </c>
      <c r="W34" s="60">
        <f t="shared" si="4"/>
        <v>0</v>
      </c>
      <c r="X34" s="60">
        <f t="shared" si="14"/>
        <v>0.14332380563495306</v>
      </c>
      <c r="Y34" s="59">
        <f t="shared" si="5"/>
        <v>207498</v>
      </c>
      <c r="Z34" s="59">
        <f t="shared" si="6"/>
        <v>53541757.299999997</v>
      </c>
      <c r="AA34" s="58">
        <f>IFERROR(RANK(W34,$W$10:$W$108,1)+COUNTIF(W34:W$108,W34)-1,"")</f>
        <v>55</v>
      </c>
      <c r="AB34" s="58">
        <f>IFERROR(RANK(X34,$X$10:$X$108,1)+COUNTIF(X34:X$108,X34)-1,"")</f>
        <v>52</v>
      </c>
      <c r="AC34" s="58">
        <f>IFERROR(RANK(Y34,$Y$10:$Y$108,1)+COUNTIF(Y34:Y$108,Y34)-1,"")</f>
        <v>35</v>
      </c>
      <c r="AD34" s="58">
        <f>IFERROR(RANK(Z34,$Z$10:$Z$108,1)+COUNTIF(Z34:Z$108,Z34)-1,"")</f>
        <v>89</v>
      </c>
    </row>
    <row r="35" spans="2:30" x14ac:dyDescent="0.3">
      <c r="B35" s="66" t="s">
        <v>53</v>
      </c>
      <c r="C35" s="65">
        <v>17.600000000000001</v>
      </c>
      <c r="D35" s="65">
        <v>17.8</v>
      </c>
      <c r="E35" s="65">
        <v>17.600000000000001</v>
      </c>
      <c r="F35" s="67">
        <v>17.8</v>
      </c>
      <c r="G35" s="64">
        <v>2041133</v>
      </c>
      <c r="H35" s="64">
        <v>36152503.25</v>
      </c>
      <c r="I35" s="63">
        <f t="shared" si="0"/>
        <v>1.1363636363636243E-2</v>
      </c>
      <c r="J35" s="62">
        <f>IFERROR(F35/VLOOKUP(B35,'[1]Year Start'!$A$3:$B$521,2,FALSE)-1,"")</f>
        <v>1.1363636363636243E-2</v>
      </c>
      <c r="K35" s="35"/>
      <c r="L35" s="36"/>
      <c r="V35" s="61" t="str">
        <f t="shared" si="3"/>
        <v>DANGSUGAR</v>
      </c>
      <c r="W35" s="60">
        <f t="shared" si="4"/>
        <v>1.1363636363636243E-2</v>
      </c>
      <c r="X35" s="60">
        <f t="shared" si="14"/>
        <v>1.1363636363636243E-2</v>
      </c>
      <c r="Y35" s="59">
        <f t="shared" si="5"/>
        <v>2041133</v>
      </c>
      <c r="Z35" s="59">
        <f t="shared" si="6"/>
        <v>36152503.25</v>
      </c>
      <c r="AA35" s="58">
        <f>IFERROR(RANK(W35,$W$10:$W$108,1)+COUNTIF(W35:W$108,W35)-1,"")</f>
        <v>77</v>
      </c>
      <c r="AB35" s="58">
        <f>IFERROR(RANK(X35,$X$10:$X$108,1)+COUNTIF(X35:X$108,X35)-1,"")</f>
        <v>36</v>
      </c>
      <c r="AC35" s="58">
        <f>IFERROR(RANK(Y35,$Y$10:$Y$108,1)+COUNTIF(Y35:Y$108,Y35)-1,"")</f>
        <v>75</v>
      </c>
      <c r="AD35" s="58">
        <f>IFERROR(RANK(Z35,$Z$10:$Z$108,1)+COUNTIF(Z35:Z$108,Z35)-1,"")</f>
        <v>85</v>
      </c>
    </row>
    <row r="36" spans="2:30" x14ac:dyDescent="0.3">
      <c r="B36" s="66" t="s">
        <v>124</v>
      </c>
      <c r="C36" s="65">
        <v>4.25</v>
      </c>
      <c r="D36" s="65">
        <v>0</v>
      </c>
      <c r="E36" s="65">
        <v>0</v>
      </c>
      <c r="F36" s="67">
        <v>4.25</v>
      </c>
      <c r="G36" s="64">
        <v>5000</v>
      </c>
      <c r="H36" s="64">
        <v>21250</v>
      </c>
      <c r="I36" s="63">
        <f t="shared" si="0"/>
        <v>0</v>
      </c>
      <c r="J36" s="62">
        <f>IFERROR(F36/VLOOKUP(B36,'[1]Year Start'!$A$3:$B$521,2,FALSE)-1,"")</f>
        <v>0</v>
      </c>
      <c r="K36" s="34"/>
      <c r="L36" s="34"/>
      <c r="V36" s="61" t="str">
        <f t="shared" si="3"/>
        <v>ELLAHLAKES</v>
      </c>
      <c r="W36" s="60">
        <f t="shared" si="4"/>
        <v>0</v>
      </c>
      <c r="X36" s="60">
        <f t="shared" si="14"/>
        <v>0</v>
      </c>
      <c r="Y36" s="59">
        <f t="shared" si="5"/>
        <v>5000</v>
      </c>
      <c r="Z36" s="59">
        <f t="shared" si="6"/>
        <v>21250</v>
      </c>
      <c r="AA36" s="58">
        <f>IFERROR(RANK(W36,$W$10:$W$108,1)+COUNTIF(W36:W$108,W36)-1,"")</f>
        <v>54</v>
      </c>
      <c r="AB36" s="58">
        <f>IFERROR(RANK(X36,$X$10:$X$108,1)+COUNTIF(X36:X$108,X36)-1,"")</f>
        <v>34</v>
      </c>
      <c r="AC36" s="58">
        <f>IFERROR(RANK(Y36,$Y$10:$Y$108,1)+COUNTIF(Y36:Y$108,Y36)-1,"")</f>
        <v>5</v>
      </c>
      <c r="AD36" s="58">
        <f>IFERROR(RANK(Z36,$Z$10:$Z$108,1)+COUNTIF(Z36:Z$108,Z36)-1,"")</f>
        <v>8</v>
      </c>
    </row>
    <row r="37" spans="2:30" x14ac:dyDescent="0.3">
      <c r="B37" s="66" t="s">
        <v>54</v>
      </c>
      <c r="C37" s="65">
        <v>7.7</v>
      </c>
      <c r="D37" s="65">
        <v>0</v>
      </c>
      <c r="E37" s="65">
        <v>0</v>
      </c>
      <c r="F37" s="67">
        <v>7.7</v>
      </c>
      <c r="G37" s="64">
        <v>111905</v>
      </c>
      <c r="H37" s="64">
        <v>786805.38</v>
      </c>
      <c r="I37" s="63">
        <f t="shared" si="0"/>
        <v>0</v>
      </c>
      <c r="J37" s="62">
        <f>IFERROR(F37/VLOOKUP(B37,'[1]Year Start'!$A$3:$B$521,2,FALSE)-1,"")</f>
        <v>0.50980392156862764</v>
      </c>
      <c r="K37" s="35"/>
      <c r="L37" s="36"/>
      <c r="V37" s="61" t="str">
        <f t="shared" si="3"/>
        <v>ETERNA</v>
      </c>
      <c r="W37" s="60">
        <f t="shared" si="4"/>
        <v>0</v>
      </c>
      <c r="X37" s="60">
        <f t="shared" si="14"/>
        <v>0.50980392156862764</v>
      </c>
      <c r="Y37" s="59">
        <f t="shared" si="5"/>
        <v>111905</v>
      </c>
      <c r="Z37" s="59">
        <f t="shared" si="6"/>
        <v>786805.38</v>
      </c>
      <c r="AA37" s="58">
        <f>IFERROR(RANK(W37,$W$10:$W$108,1)+COUNTIF(W37:W$108,W37)-1,"")</f>
        <v>53</v>
      </c>
      <c r="AB37" s="58">
        <f>IFERROR(RANK(X37,$X$10:$X$108,1)+COUNTIF(X37:X$108,X37)-1,"")</f>
        <v>79</v>
      </c>
      <c r="AC37" s="58">
        <f>IFERROR(RANK(Y37,$Y$10:$Y$108,1)+COUNTIF(Y37:Y$108,Y37)-1,"")</f>
        <v>25</v>
      </c>
      <c r="AD37" s="58">
        <f>IFERROR(RANK(Z37,$Z$10:$Z$108,1)+COUNTIF(Z37:Z$108,Z37)-1,"")</f>
        <v>35</v>
      </c>
    </row>
    <row r="38" spans="2:30" x14ac:dyDescent="0.3">
      <c r="B38" s="66" t="s">
        <v>55</v>
      </c>
      <c r="C38" s="65">
        <v>7.4</v>
      </c>
      <c r="D38" s="65">
        <v>7.5</v>
      </c>
      <c r="E38" s="65">
        <v>7.1</v>
      </c>
      <c r="F38" s="67">
        <v>7.35</v>
      </c>
      <c r="G38" s="64">
        <v>42551212</v>
      </c>
      <c r="H38" s="64">
        <v>316092067.44999999</v>
      </c>
      <c r="I38" s="63">
        <f t="shared" si="0"/>
        <v>-6.7567567567567988E-3</v>
      </c>
      <c r="J38" s="62">
        <f>IFERROR(F38/VLOOKUP(B38,'[1]Year Start'!$A$3:$B$521,2,FALSE)-1,"")</f>
        <v>0.22499999999999987</v>
      </c>
      <c r="K38" s="34"/>
      <c r="L38" s="34"/>
      <c r="V38" s="61" t="str">
        <f t="shared" si="3"/>
        <v>ETI</v>
      </c>
      <c r="W38" s="60">
        <f t="shared" si="4"/>
        <v>-6.7567567567567988E-3</v>
      </c>
      <c r="X38" s="60">
        <f t="shared" si="14"/>
        <v>0.22499999999999987</v>
      </c>
      <c r="Y38" s="59">
        <f t="shared" si="5"/>
        <v>42551212</v>
      </c>
      <c r="Z38" s="59">
        <f t="shared" si="6"/>
        <v>316092067.44999999</v>
      </c>
      <c r="AA38" s="58">
        <f>IFERROR(RANK(W38,$W$10:$W$108,1)+COUNTIF(W38:W$108,W38)-1,"")</f>
        <v>14</v>
      </c>
      <c r="AB38" s="58">
        <f>IFERROR(RANK(X38,$X$10:$X$108,1)+COUNTIF(X38:X$108,X38)-1,"")</f>
        <v>64</v>
      </c>
      <c r="AC38" s="58">
        <f>IFERROR(RANK(Y38,$Y$10:$Y$108,1)+COUNTIF(Y38:Y$108,Y38)-1,"")</f>
        <v>97</v>
      </c>
      <c r="AD38" s="58">
        <f>IFERROR(RANK(Z38,$Z$10:$Z$108,1)+COUNTIF(Z38:Z$108,Z38)-1,"")</f>
        <v>97</v>
      </c>
    </row>
    <row r="39" spans="2:30" x14ac:dyDescent="0.3">
      <c r="B39" s="66" t="s">
        <v>56</v>
      </c>
      <c r="C39" s="65">
        <v>10.65</v>
      </c>
      <c r="D39" s="65">
        <v>11.7</v>
      </c>
      <c r="E39" s="65">
        <v>10.7</v>
      </c>
      <c r="F39" s="67">
        <v>10.95</v>
      </c>
      <c r="G39" s="64">
        <v>148354222</v>
      </c>
      <c r="H39" s="64">
        <v>1672289968.6500001</v>
      </c>
      <c r="I39" s="63">
        <f t="shared" si="0"/>
        <v>2.8169014084507005E-2</v>
      </c>
      <c r="J39" s="62">
        <f>IFERROR(F39/VLOOKUP(B39,'[1]Year Start'!$A$3:$B$521,2,FALSE)-1,"")</f>
        <v>0.53146853146853124</v>
      </c>
      <c r="K39" s="35"/>
      <c r="L39" s="36"/>
      <c r="V39" s="61" t="str">
        <f t="shared" si="3"/>
        <v>FBNH</v>
      </c>
      <c r="W39" s="60">
        <f t="shared" si="4"/>
        <v>2.8169014084507005E-2</v>
      </c>
      <c r="X39" s="60">
        <f t="shared" si="14"/>
        <v>0.53146853146853124</v>
      </c>
      <c r="Y39" s="59">
        <f t="shared" si="5"/>
        <v>148354222</v>
      </c>
      <c r="Z39" s="59">
        <f t="shared" si="6"/>
        <v>1672289968.6500001</v>
      </c>
      <c r="AA39" s="58">
        <f>IFERROR(RANK(W39,$W$10:$W$108,1)+COUNTIF(W39:W$108,W39)-1,"")</f>
        <v>87</v>
      </c>
      <c r="AB39" s="58">
        <f>IFERROR(RANK(X39,$X$10:$X$108,1)+COUNTIF(X39:X$108,X39)-1,"")</f>
        <v>81</v>
      </c>
      <c r="AC39" s="58">
        <f>IFERROR(RANK(Y39,$Y$10:$Y$108,1)+COUNTIF(Y39:Y$108,Y39)-1,"")</f>
        <v>99</v>
      </c>
      <c r="AD39" s="58">
        <f>IFERROR(RANK(Z39,$Z$10:$Z$108,1)+COUNTIF(Z39:Z$108,Z39)-1,"")</f>
        <v>99</v>
      </c>
    </row>
    <row r="40" spans="2:30" x14ac:dyDescent="0.3">
      <c r="B40" s="66" t="s">
        <v>57</v>
      </c>
      <c r="C40" s="65">
        <v>3.05</v>
      </c>
      <c r="D40" s="65">
        <v>3.13</v>
      </c>
      <c r="E40" s="65">
        <v>3.06</v>
      </c>
      <c r="F40" s="67">
        <v>3.06</v>
      </c>
      <c r="G40" s="64">
        <v>1885122</v>
      </c>
      <c r="H40" s="64">
        <v>5820421.8200000003</v>
      </c>
      <c r="I40" s="63">
        <f t="shared" si="0"/>
        <v>3.2786885245903452E-3</v>
      </c>
      <c r="J40" s="62">
        <f>IFERROR(F40/VLOOKUP(B40,'[1]Year Start'!$A$3:$B$521,2,FALSE)-1,"")</f>
        <v>-8.108108108108103E-2</v>
      </c>
      <c r="K40" s="34"/>
      <c r="L40" s="34"/>
      <c r="V40" s="61" t="str">
        <f t="shared" si="3"/>
        <v>FCMB</v>
      </c>
      <c r="W40" s="60">
        <f t="shared" si="4"/>
        <v>3.2786885245903452E-3</v>
      </c>
      <c r="X40" s="60">
        <f t="shared" si="14"/>
        <v>-8.108108108108103E-2</v>
      </c>
      <c r="Y40" s="59">
        <f t="shared" si="5"/>
        <v>1885122</v>
      </c>
      <c r="Z40" s="59">
        <f t="shared" si="6"/>
        <v>5820421.8200000003</v>
      </c>
      <c r="AA40" s="58">
        <f>IFERROR(RANK(W40,$W$10:$W$108,1)+COUNTIF(W40:W$108,W40)-1,"")</f>
        <v>71</v>
      </c>
      <c r="AB40" s="58">
        <f>IFERROR(RANK(X40,$X$10:$X$108,1)+COUNTIF(X40:X$108,X40)-1,"")</f>
        <v>20</v>
      </c>
      <c r="AC40" s="58">
        <f>IFERROR(RANK(Y40,$Y$10:$Y$108,1)+COUNTIF(Y40:Y$108,Y40)-1,"")</f>
        <v>73</v>
      </c>
      <c r="AD40" s="58">
        <f>IFERROR(RANK(Z40,$Z$10:$Z$108,1)+COUNTIF(Z40:Z$108,Z40)-1,"")</f>
        <v>66</v>
      </c>
    </row>
    <row r="41" spans="2:30" x14ac:dyDescent="0.3">
      <c r="B41" s="66" t="s">
        <v>58</v>
      </c>
      <c r="C41" s="65">
        <v>2.63</v>
      </c>
      <c r="D41" s="65">
        <v>2.74</v>
      </c>
      <c r="E41" s="65">
        <v>2.68</v>
      </c>
      <c r="F41" s="67">
        <v>2.7</v>
      </c>
      <c r="G41" s="64">
        <v>19731635</v>
      </c>
      <c r="H41" s="64">
        <v>53188213.490000002</v>
      </c>
      <c r="I41" s="63">
        <f t="shared" si="0"/>
        <v>2.6615969581749166E-2</v>
      </c>
      <c r="J41" s="62">
        <f>IFERROR(F41/VLOOKUP(B41,'[1]Year Start'!$A$3:$B$521,2,FALSE)-1,"")</f>
        <v>7.1428571428571397E-2</v>
      </c>
      <c r="K41" s="34"/>
      <c r="L41" s="34"/>
      <c r="V41" s="61" t="str">
        <f t="shared" ref="V41:V72" si="18">IF(ISTEXT(B41),B41,"")</f>
        <v>FIDELITYBK</v>
      </c>
      <c r="W41" s="60">
        <f t="shared" ref="W41:W72" si="19">IF(ISTEXT(B41),I41,"")</f>
        <v>2.6615969581749166E-2</v>
      </c>
      <c r="X41" s="60">
        <f t="shared" ref="X41:X72" si="20">IF(ISTEXT(B41),J41,"")</f>
        <v>7.1428571428571397E-2</v>
      </c>
      <c r="Y41" s="59">
        <f t="shared" ref="Y41:Y72" si="21">IF(ISTEXT(B41),G41,"")</f>
        <v>19731635</v>
      </c>
      <c r="Z41" s="59">
        <f t="shared" ref="Z41:Z72" si="22">IF(ISTEXT(B41),H41,"")</f>
        <v>53188213.490000002</v>
      </c>
      <c r="AA41" s="58">
        <f>IFERROR(RANK(W41,$W$10:$W$108,1)+COUNTIF(W41:W$108,W41)-1,"")</f>
        <v>86</v>
      </c>
      <c r="AB41" s="58">
        <f>IFERROR(RANK(X41,$X$10:$X$108,1)+COUNTIF(X41:X$108,X41)-1,"")</f>
        <v>45</v>
      </c>
      <c r="AC41" s="58">
        <f>IFERROR(RANK(Y41,$Y$10:$Y$108,1)+COUNTIF(Y41:Y$108,Y41)-1,"")</f>
        <v>95</v>
      </c>
      <c r="AD41" s="58">
        <f>IFERROR(RANK(Z41,$Z$10:$Z$108,1)+COUNTIF(Z41:Z$108,Z41)-1,"")</f>
        <v>88</v>
      </c>
    </row>
    <row r="42" spans="2:30" x14ac:dyDescent="0.3">
      <c r="B42" s="66" t="s">
        <v>59</v>
      </c>
      <c r="C42" s="65">
        <v>6.06</v>
      </c>
      <c r="D42" s="65">
        <v>6.1</v>
      </c>
      <c r="E42" s="65">
        <v>6.1</v>
      </c>
      <c r="F42" s="67">
        <v>6.1</v>
      </c>
      <c r="G42" s="64">
        <v>1109135</v>
      </c>
      <c r="H42" s="64">
        <v>6765598.5700000003</v>
      </c>
      <c r="I42" s="63">
        <f t="shared" si="0"/>
        <v>6.6006600660066805E-3</v>
      </c>
      <c r="J42" s="62">
        <f>IFERROR(F42/VLOOKUP(B42,'[1]Year Start'!$A$3:$B$521,2,FALSE)-1,"")</f>
        <v>0.3555555555555554</v>
      </c>
      <c r="K42" s="35"/>
      <c r="L42" s="36"/>
      <c r="V42" s="61" t="str">
        <f t="shared" si="18"/>
        <v>FIDSON</v>
      </c>
      <c r="W42" s="60">
        <f t="shared" si="19"/>
        <v>6.6006600660066805E-3</v>
      </c>
      <c r="X42" s="60">
        <f t="shared" si="20"/>
        <v>0.3555555555555554</v>
      </c>
      <c r="Y42" s="59">
        <f t="shared" si="21"/>
        <v>1109135</v>
      </c>
      <c r="Z42" s="59">
        <f t="shared" si="22"/>
        <v>6765598.5700000003</v>
      </c>
      <c r="AA42" s="58">
        <f>IFERROR(RANK(W42,$W$10:$W$108,1)+COUNTIF(W42:W$108,W42)-1,"")</f>
        <v>73</v>
      </c>
      <c r="AB42" s="58">
        <f>IFERROR(RANK(X42,$X$10:$X$108,1)+COUNTIF(X42:X$108,X42)-1,"")</f>
        <v>69</v>
      </c>
      <c r="AC42" s="58">
        <f>IFERROR(RANK(Y42,$Y$10:$Y$108,1)+COUNTIF(Y42:Y$108,Y42)-1,"")</f>
        <v>63</v>
      </c>
      <c r="AD42" s="58">
        <f>IFERROR(RANK(Z42,$Z$10:$Z$108,1)+COUNTIF(Z42:Z$108,Z42)-1,"")</f>
        <v>68</v>
      </c>
    </row>
    <row r="43" spans="2:30" x14ac:dyDescent="0.3">
      <c r="B43" s="66" t="s">
        <v>60</v>
      </c>
      <c r="C43" s="65">
        <v>29.3</v>
      </c>
      <c r="D43" s="65">
        <v>0</v>
      </c>
      <c r="E43" s="65">
        <v>0</v>
      </c>
      <c r="F43" s="67">
        <v>29.3</v>
      </c>
      <c r="G43" s="64">
        <v>121750</v>
      </c>
      <c r="H43" s="64">
        <v>3567612.5</v>
      </c>
      <c r="I43" s="63">
        <f t="shared" si="0"/>
        <v>0</v>
      </c>
      <c r="J43" s="62">
        <f>IFERROR(F43/VLOOKUP(B43,'[1]Year Start'!$A$3:$B$521,2,FALSE)-1,"")</f>
        <v>0.12692307692307692</v>
      </c>
      <c r="K43" s="34"/>
      <c r="L43" s="34"/>
      <c r="V43" s="61" t="str">
        <f t="shared" si="18"/>
        <v>FLOURMILL</v>
      </c>
      <c r="W43" s="60">
        <f t="shared" si="19"/>
        <v>0</v>
      </c>
      <c r="X43" s="60">
        <f t="shared" si="20"/>
        <v>0.12692307692307692</v>
      </c>
      <c r="Y43" s="59">
        <f t="shared" si="21"/>
        <v>121750</v>
      </c>
      <c r="Z43" s="59">
        <f t="shared" si="22"/>
        <v>3567612.5</v>
      </c>
      <c r="AA43" s="58">
        <f>IFERROR(RANK(W43,$W$10:$W$108,1)+COUNTIF(W43:W$108,W43)-1,"")</f>
        <v>52</v>
      </c>
      <c r="AB43" s="58">
        <f>IFERROR(RANK(X43,$X$10:$X$108,1)+COUNTIF(X43:X$108,X43)-1,"")</f>
        <v>50</v>
      </c>
      <c r="AC43" s="58">
        <f>IFERROR(RANK(Y43,$Y$10:$Y$108,1)+COUNTIF(Y43:Y$108,Y43)-1,"")</f>
        <v>28</v>
      </c>
      <c r="AD43" s="58">
        <f>IFERROR(RANK(Z43,$Z$10:$Z$108,1)+COUNTIF(Z43:Z$108,Z43)-1,"")</f>
        <v>59</v>
      </c>
    </row>
    <row r="44" spans="2:30" x14ac:dyDescent="0.3">
      <c r="B44" s="66" t="s">
        <v>61</v>
      </c>
      <c r="C44" s="65">
        <v>0.5</v>
      </c>
      <c r="D44" s="65">
        <v>0.5</v>
      </c>
      <c r="E44" s="65">
        <v>0.45</v>
      </c>
      <c r="F44" s="67">
        <v>0.46</v>
      </c>
      <c r="G44" s="64">
        <v>2735190</v>
      </c>
      <c r="H44" s="64">
        <v>1356203.02</v>
      </c>
      <c r="I44" s="63">
        <f t="shared" si="0"/>
        <v>-7.999999999999996E-2</v>
      </c>
      <c r="J44" s="62">
        <f>IFERROR(F44/VLOOKUP(B44,'[1]Year Start'!$A$3:$B$521,2,FALSE)-1,"")</f>
        <v>-0.30303030303030298</v>
      </c>
      <c r="K44" s="35"/>
      <c r="L44" s="36"/>
      <c r="V44" s="61" t="str">
        <f t="shared" si="18"/>
        <v>FTNCOCOA</v>
      </c>
      <c r="W44" s="60">
        <f t="shared" si="19"/>
        <v>-7.999999999999996E-2</v>
      </c>
      <c r="X44" s="60">
        <f t="shared" si="20"/>
        <v>-0.30303030303030298</v>
      </c>
      <c r="Y44" s="59">
        <f t="shared" si="21"/>
        <v>2735190</v>
      </c>
      <c r="Z44" s="59">
        <f t="shared" si="22"/>
        <v>1356203.02</v>
      </c>
      <c r="AA44" s="58">
        <f>IFERROR(RANK(W44,$W$10:$W$108,1)+COUNTIF(W44:W$108,W44)-1,"")</f>
        <v>1</v>
      </c>
      <c r="AB44" s="58">
        <f>IFERROR(RANK(X44,$X$10:$X$108,1)+COUNTIF(X44:X$108,X44)-1,"")</f>
        <v>3</v>
      </c>
      <c r="AC44" s="58">
        <f>IFERROR(RANK(Y44,$Y$10:$Y$108,1)+COUNTIF(Y44:Y$108,Y44)-1,"")</f>
        <v>82</v>
      </c>
      <c r="AD44" s="58">
        <f>IFERROR(RANK(Z44,$Z$10:$Z$108,1)+COUNTIF(Z44:Z$108,Z44)-1,"")</f>
        <v>48</v>
      </c>
    </row>
    <row r="45" spans="2:30" x14ac:dyDescent="0.3">
      <c r="B45" s="66" t="s">
        <v>62</v>
      </c>
      <c r="C45" s="65">
        <v>6</v>
      </c>
      <c r="D45" s="65">
        <v>0</v>
      </c>
      <c r="E45" s="65">
        <v>0</v>
      </c>
      <c r="F45" s="67">
        <v>6</v>
      </c>
      <c r="G45" s="64">
        <v>143298</v>
      </c>
      <c r="H45" s="64">
        <v>895007.4</v>
      </c>
      <c r="I45" s="63">
        <f t="shared" si="0"/>
        <v>0</v>
      </c>
      <c r="J45" s="62">
        <f>IFERROR(F45/VLOOKUP(B45,'[1]Year Start'!$A$3:$B$521,2,FALSE)-1,"")</f>
        <v>-0.13043478260869568</v>
      </c>
      <c r="K45" s="34"/>
      <c r="L45" s="34"/>
      <c r="V45" s="61" t="str">
        <f t="shared" si="18"/>
        <v>GLAXOSMITH</v>
      </c>
      <c r="W45" s="60">
        <f t="shared" si="19"/>
        <v>0</v>
      </c>
      <c r="X45" s="60">
        <f t="shared" si="20"/>
        <v>-0.13043478260869568</v>
      </c>
      <c r="Y45" s="59">
        <f t="shared" si="21"/>
        <v>143298</v>
      </c>
      <c r="Z45" s="59">
        <f t="shared" si="22"/>
        <v>895007.4</v>
      </c>
      <c r="AA45" s="58">
        <f>IFERROR(RANK(W45,$W$10:$W$108,1)+COUNTIF(W45:W$108,W45)-1,"")</f>
        <v>51</v>
      </c>
      <c r="AB45" s="58">
        <f>IFERROR(RANK(X45,$X$10:$X$108,1)+COUNTIF(X45:X$108,X45)-1,"")</f>
        <v>14</v>
      </c>
      <c r="AC45" s="58">
        <f>IFERROR(RANK(Y45,$Y$10:$Y$108,1)+COUNTIF(Y45:Y$108,Y45)-1,"")</f>
        <v>33</v>
      </c>
      <c r="AD45" s="58">
        <f>IFERROR(RANK(Z45,$Z$10:$Z$108,1)+COUNTIF(Z45:Z$108,Z45)-1,"")</f>
        <v>39</v>
      </c>
    </row>
    <row r="46" spans="2:30" x14ac:dyDescent="0.3">
      <c r="B46" s="66" t="s">
        <v>63</v>
      </c>
      <c r="C46" s="65">
        <v>28.2</v>
      </c>
      <c r="D46" s="65">
        <v>28.5</v>
      </c>
      <c r="E46" s="65">
        <v>28.25</v>
      </c>
      <c r="F46" s="67">
        <v>28.5</v>
      </c>
      <c r="G46" s="64">
        <v>32605359</v>
      </c>
      <c r="H46" s="64">
        <v>923010070.10000002</v>
      </c>
      <c r="I46" s="63">
        <f t="shared" si="0"/>
        <v>1.0638297872340496E-2</v>
      </c>
      <c r="J46" s="62" t="str">
        <f>IFERROR(F46/VLOOKUP(B46,'[1]Year Start'!$A$3:$B$521,2,FALSE)-1,"")</f>
        <v/>
      </c>
      <c r="K46" s="35"/>
      <c r="L46" s="36"/>
      <c r="V46" s="61" t="str">
        <f t="shared" si="18"/>
        <v>GTCO</v>
      </c>
      <c r="W46" s="60">
        <f t="shared" si="19"/>
        <v>1.0638297872340496E-2</v>
      </c>
      <c r="X46" s="60" t="str">
        <f t="shared" si="20"/>
        <v/>
      </c>
      <c r="Y46" s="59">
        <f t="shared" si="21"/>
        <v>32605359</v>
      </c>
      <c r="Z46" s="59">
        <f t="shared" si="22"/>
        <v>923010070.10000002</v>
      </c>
      <c r="AA46" s="58">
        <f>IFERROR(RANK(W46,$W$10:$W$108,1)+COUNTIF(W46:W$108,W46)-1,"")</f>
        <v>75</v>
      </c>
      <c r="AB46" s="58" t="str">
        <f>IFERROR(RANK(X46,$X$10:$X$108,1)+COUNTIF(X46:X$108,X46)-1,"")</f>
        <v/>
      </c>
      <c r="AC46" s="58">
        <f>IFERROR(RANK(Y46,$Y$10:$Y$108,1)+COUNTIF(Y46:Y$108,Y46)-1,"")</f>
        <v>96</v>
      </c>
      <c r="AD46" s="58">
        <f>IFERROR(RANK(Z46,$Z$10:$Z$108,1)+COUNTIF(Z46:Z$108,Z46)-1,"")</f>
        <v>98</v>
      </c>
    </row>
    <row r="47" spans="2:30" x14ac:dyDescent="0.3">
      <c r="B47" s="66" t="s">
        <v>64</v>
      </c>
      <c r="C47" s="65">
        <v>29.05</v>
      </c>
      <c r="D47" s="65">
        <v>29.05</v>
      </c>
      <c r="E47" s="65">
        <v>29.05</v>
      </c>
      <c r="F47" s="67">
        <v>29.05</v>
      </c>
      <c r="G47" s="64">
        <v>674148</v>
      </c>
      <c r="H47" s="64">
        <v>19582229.199999999</v>
      </c>
      <c r="I47" s="63">
        <f t="shared" si="0"/>
        <v>0</v>
      </c>
      <c r="J47" s="62">
        <f>IFERROR(F47/VLOOKUP(B47,'[1]Year Start'!$A$3:$B$521,2,FALSE)-1,"")</f>
        <v>0.52894736842105261</v>
      </c>
      <c r="K47" s="34"/>
      <c r="L47" s="34"/>
      <c r="V47" s="61" t="str">
        <f t="shared" si="18"/>
        <v>GUINNESS</v>
      </c>
      <c r="W47" s="60">
        <f t="shared" si="19"/>
        <v>0</v>
      </c>
      <c r="X47" s="60">
        <f t="shared" si="20"/>
        <v>0.52894736842105261</v>
      </c>
      <c r="Y47" s="59">
        <f t="shared" si="21"/>
        <v>674148</v>
      </c>
      <c r="Z47" s="59">
        <f t="shared" si="22"/>
        <v>19582229.199999999</v>
      </c>
      <c r="AA47" s="58">
        <f>IFERROR(RANK(W47,$W$10:$W$108,1)+COUNTIF(W47:W$108,W47)-1,"")</f>
        <v>50</v>
      </c>
      <c r="AB47" s="58">
        <f>IFERROR(RANK(X47,$X$10:$X$108,1)+COUNTIF(X47:X$108,X47)-1,"")</f>
        <v>80</v>
      </c>
      <c r="AC47" s="58">
        <f>IFERROR(RANK(Y47,$Y$10:$Y$108,1)+COUNTIF(Y47:Y$108,Y47)-1,"")</f>
        <v>53</v>
      </c>
      <c r="AD47" s="58">
        <f>IFERROR(RANK(Z47,$Z$10:$Z$108,1)+COUNTIF(Z47:Z$108,Z47)-1,"")</f>
        <v>79</v>
      </c>
    </row>
    <row r="48" spans="2:30" x14ac:dyDescent="0.3">
      <c r="B48" s="66" t="s">
        <v>65</v>
      </c>
      <c r="C48" s="65">
        <v>3.38</v>
      </c>
      <c r="D48" s="65">
        <v>3.32</v>
      </c>
      <c r="E48" s="65">
        <v>3.1</v>
      </c>
      <c r="F48" s="67">
        <v>3.32</v>
      </c>
      <c r="G48" s="64">
        <v>7561448</v>
      </c>
      <c r="H48" s="64">
        <v>24261569.719999999</v>
      </c>
      <c r="I48" s="63">
        <f t="shared" si="0"/>
        <v>-1.7751479289940808E-2</v>
      </c>
      <c r="J48" s="62">
        <f>IFERROR(F48/VLOOKUP(B48,'[1]Year Start'!$A$3:$B$521,2,FALSE)-1,"")</f>
        <v>1.7666666666666666</v>
      </c>
      <c r="K48" s="34"/>
      <c r="L48" s="34"/>
      <c r="V48" s="61" t="str">
        <f t="shared" si="18"/>
        <v>HONYFLOUR</v>
      </c>
      <c r="W48" s="60">
        <f t="shared" si="19"/>
        <v>-1.7751479289940808E-2</v>
      </c>
      <c r="X48" s="60">
        <f t="shared" si="20"/>
        <v>1.7666666666666666</v>
      </c>
      <c r="Y48" s="59">
        <f t="shared" si="21"/>
        <v>7561448</v>
      </c>
      <c r="Z48" s="59">
        <f t="shared" si="22"/>
        <v>24261569.719999999</v>
      </c>
      <c r="AA48" s="58">
        <f>IFERROR(RANK(W48,$W$10:$W$108,1)+COUNTIF(W48:W$108,W48)-1,"")</f>
        <v>12</v>
      </c>
      <c r="AB48" s="58">
        <f>IFERROR(RANK(X48,$X$10:$X$108,1)+COUNTIF(X48:X$108,X48)-1,"")</f>
        <v>94</v>
      </c>
      <c r="AC48" s="58">
        <f>IFERROR(RANK(Y48,$Y$10:$Y$108,1)+COUNTIF(Y48:Y$108,Y48)-1,"")</f>
        <v>90</v>
      </c>
      <c r="AD48" s="58">
        <f>IFERROR(RANK(Z48,$Z$10:$Z$108,1)+COUNTIF(Z48:Z$108,Z48)-1,"")</f>
        <v>82</v>
      </c>
    </row>
    <row r="49" spans="2:30" x14ac:dyDescent="0.3">
      <c r="B49" s="66" t="s">
        <v>119</v>
      </c>
      <c r="C49" s="65">
        <v>1.1000000000000001</v>
      </c>
      <c r="D49" s="65">
        <v>1.05</v>
      </c>
      <c r="E49" s="65">
        <v>1.05</v>
      </c>
      <c r="F49" s="67">
        <v>1.05</v>
      </c>
      <c r="G49" s="64">
        <v>1472951</v>
      </c>
      <c r="H49" s="64">
        <v>1549254.55</v>
      </c>
      <c r="I49" s="63">
        <f t="shared" si="0"/>
        <v>-4.5454545454545525E-2</v>
      </c>
      <c r="J49" s="62">
        <f>IFERROR(F49/VLOOKUP(B49,'[1]Year Start'!$A$3:$B$521,2,FALSE)-1,"")</f>
        <v>-0.12499999999999989</v>
      </c>
      <c r="K49" s="35"/>
      <c r="L49" s="36"/>
      <c r="V49" s="61" t="str">
        <f t="shared" si="18"/>
        <v>IKEJAHOTEL</v>
      </c>
      <c r="W49" s="60">
        <f t="shared" si="19"/>
        <v>-4.5454545454545525E-2</v>
      </c>
      <c r="X49" s="60">
        <f t="shared" si="20"/>
        <v>-0.12499999999999989</v>
      </c>
      <c r="Y49" s="59">
        <f t="shared" si="21"/>
        <v>1472951</v>
      </c>
      <c r="Z49" s="59">
        <f t="shared" si="22"/>
        <v>1549254.55</v>
      </c>
      <c r="AA49" s="58">
        <f>IFERROR(RANK(W49,$W$10:$W$108,1)+COUNTIF(W49:W$108,W49)-1,"")</f>
        <v>5</v>
      </c>
      <c r="AB49" s="58">
        <f>IFERROR(RANK(X49,$X$10:$X$108,1)+COUNTIF(X49:X$108,X49)-1,"")</f>
        <v>15</v>
      </c>
      <c r="AC49" s="58">
        <f>IFERROR(RANK(Y49,$Y$10:$Y$108,1)+COUNTIF(Y49:Y$108,Y49)-1,"")</f>
        <v>67</v>
      </c>
      <c r="AD49" s="58">
        <f>IFERROR(RANK(Z49,$Z$10:$Z$108,1)+COUNTIF(Z49:Z$108,Z49)-1,"")</f>
        <v>50</v>
      </c>
    </row>
    <row r="50" spans="2:30" x14ac:dyDescent="0.3">
      <c r="B50" s="66" t="s">
        <v>66</v>
      </c>
      <c r="C50" s="65">
        <v>4.5</v>
      </c>
      <c r="D50" s="65">
        <v>4.7</v>
      </c>
      <c r="E50" s="65">
        <v>4.5999999999999996</v>
      </c>
      <c r="F50" s="67">
        <v>4.5999999999999996</v>
      </c>
      <c r="G50" s="64">
        <v>976776</v>
      </c>
      <c r="H50" s="64">
        <v>4516170.4000000004</v>
      </c>
      <c r="I50" s="63">
        <f t="shared" si="0"/>
        <v>2.2222222222222143E-2</v>
      </c>
      <c r="J50" s="62">
        <f>IFERROR(F50/VLOOKUP(B50,'[1]Year Start'!$A$3:$B$521,2,FALSE)-1,"")</f>
        <v>-0.22689075630252109</v>
      </c>
      <c r="K50" s="35"/>
      <c r="L50" s="36"/>
      <c r="V50" s="61" t="str">
        <f t="shared" si="18"/>
        <v>INTBREW</v>
      </c>
      <c r="W50" s="60">
        <f t="shared" si="19"/>
        <v>2.2222222222222143E-2</v>
      </c>
      <c r="X50" s="60">
        <f t="shared" si="20"/>
        <v>-0.22689075630252109</v>
      </c>
      <c r="Y50" s="59">
        <f t="shared" si="21"/>
        <v>976776</v>
      </c>
      <c r="Z50" s="59">
        <f t="shared" si="22"/>
        <v>4516170.4000000004</v>
      </c>
      <c r="AA50" s="58">
        <f>IFERROR(RANK(W50,$W$10:$W$108,1)+COUNTIF(W50:W$108,W50)-1,"")</f>
        <v>83</v>
      </c>
      <c r="AB50" s="58">
        <f>IFERROR(RANK(X50,$X$10:$X$108,1)+COUNTIF(X50:X$108,X50)-1,"")</f>
        <v>5</v>
      </c>
      <c r="AC50" s="58">
        <f>IFERROR(RANK(Y50,$Y$10:$Y$108,1)+COUNTIF(Y50:Y$108,Y50)-1,"")</f>
        <v>58</v>
      </c>
      <c r="AD50" s="58">
        <f>IFERROR(RANK(Z50,$Z$10:$Z$108,1)+COUNTIF(Z50:Z$108,Z50)-1,"")</f>
        <v>62</v>
      </c>
    </row>
    <row r="51" spans="2:30" x14ac:dyDescent="0.3">
      <c r="B51" s="66" t="s">
        <v>67</v>
      </c>
      <c r="C51" s="65">
        <v>0.59</v>
      </c>
      <c r="D51" s="65">
        <v>0.6</v>
      </c>
      <c r="E51" s="65">
        <v>0.6</v>
      </c>
      <c r="F51" s="67">
        <v>0.6</v>
      </c>
      <c r="G51" s="64">
        <v>2116057</v>
      </c>
      <c r="H51" s="64">
        <v>1268508.3899999999</v>
      </c>
      <c r="I51" s="63">
        <f t="shared" si="0"/>
        <v>1.6949152542372836E-2</v>
      </c>
      <c r="J51" s="62">
        <f>IFERROR(F51/VLOOKUP(B51,'[1]Year Start'!$A$3:$B$521,2,FALSE)-1,"")</f>
        <v>-9.0909090909090939E-2</v>
      </c>
      <c r="K51" s="34"/>
      <c r="L51" s="34"/>
      <c r="V51" s="61" t="str">
        <f t="shared" si="18"/>
        <v>JAIZBANK</v>
      </c>
      <c r="W51" s="60">
        <f t="shared" si="19"/>
        <v>1.6949152542372836E-2</v>
      </c>
      <c r="X51" s="60">
        <f t="shared" si="20"/>
        <v>-9.0909090909090939E-2</v>
      </c>
      <c r="Y51" s="59">
        <f t="shared" si="21"/>
        <v>2116057</v>
      </c>
      <c r="Z51" s="59">
        <f t="shared" si="22"/>
        <v>1268508.3899999999</v>
      </c>
      <c r="AA51" s="58">
        <f>IFERROR(RANK(W51,$W$10:$W$108,1)+COUNTIF(W51:W$108,W51)-1,"")</f>
        <v>79</v>
      </c>
      <c r="AB51" s="58">
        <f>IFERROR(RANK(X51,$X$10:$X$108,1)+COUNTIF(X51:X$108,X51)-1,"")</f>
        <v>19</v>
      </c>
      <c r="AC51" s="58">
        <f>IFERROR(RANK(Y51,$Y$10:$Y$108,1)+COUNTIF(Y51:Y$108,Y51)-1,"")</f>
        <v>77</v>
      </c>
      <c r="AD51" s="58">
        <f>IFERROR(RANK(Z51,$Z$10:$Z$108,1)+COUNTIF(Z51:Z$108,Z51)-1,"")</f>
        <v>45</v>
      </c>
    </row>
    <row r="52" spans="2:30" x14ac:dyDescent="0.3">
      <c r="B52" s="66" t="s">
        <v>68</v>
      </c>
      <c r="C52" s="65">
        <v>0.45</v>
      </c>
      <c r="D52" s="65">
        <v>0.48</v>
      </c>
      <c r="E52" s="65">
        <v>0.45</v>
      </c>
      <c r="F52" s="67">
        <v>0.48</v>
      </c>
      <c r="G52" s="64">
        <v>2305470</v>
      </c>
      <c r="H52" s="64">
        <v>1079989</v>
      </c>
      <c r="I52" s="63">
        <f t="shared" si="0"/>
        <v>6.6666666666666652E-2</v>
      </c>
      <c r="J52" s="62">
        <f>IFERROR(F52/VLOOKUP(B52,'[1]Year Start'!$A$3:$B$521,2,FALSE)-1,"")</f>
        <v>-0.22580645161290325</v>
      </c>
      <c r="K52" s="35"/>
      <c r="L52" s="36"/>
      <c r="V52" s="61" t="str">
        <f t="shared" si="18"/>
        <v>JAPAULGOLD</v>
      </c>
      <c r="W52" s="60">
        <f t="shared" si="19"/>
        <v>6.6666666666666652E-2</v>
      </c>
      <c r="X52" s="60">
        <f t="shared" si="20"/>
        <v>-0.22580645161290325</v>
      </c>
      <c r="Y52" s="59">
        <f t="shared" si="21"/>
        <v>2305470</v>
      </c>
      <c r="Z52" s="59">
        <f t="shared" si="22"/>
        <v>1079989</v>
      </c>
      <c r="AA52" s="58">
        <f>IFERROR(RANK(W52,$W$10:$W$108,1)+COUNTIF(W52:W$108,W52)-1,"")</f>
        <v>95</v>
      </c>
      <c r="AB52" s="58">
        <f>IFERROR(RANK(X52,$X$10:$X$108,1)+COUNTIF(X52:X$108,X52)-1,"")</f>
        <v>6</v>
      </c>
      <c r="AC52" s="58">
        <f>IFERROR(RANK(Y52,$Y$10:$Y$108,1)+COUNTIF(Y52:Y$108,Y52)-1,"")</f>
        <v>80</v>
      </c>
      <c r="AD52" s="58">
        <f>IFERROR(RANK(Z52,$Z$10:$Z$108,1)+COUNTIF(Z52:Z$108,Z52)-1,"")</f>
        <v>43</v>
      </c>
    </row>
    <row r="53" spans="2:30" x14ac:dyDescent="0.3">
      <c r="B53" s="66" t="s">
        <v>69</v>
      </c>
      <c r="C53" s="65">
        <v>25.5</v>
      </c>
      <c r="D53" s="65">
        <v>0</v>
      </c>
      <c r="E53" s="65">
        <v>0</v>
      </c>
      <c r="F53" s="67">
        <v>25.5</v>
      </c>
      <c r="G53" s="64">
        <v>349181</v>
      </c>
      <c r="H53" s="64">
        <v>8474212.5999999996</v>
      </c>
      <c r="I53" s="63">
        <f t="shared" si="0"/>
        <v>0</v>
      </c>
      <c r="J53" s="62">
        <f>IFERROR(F53/VLOOKUP(B53,'[1]Year Start'!$A$3:$B$521,2,FALSE)-1,"")</f>
        <v>0.43258426966292118</v>
      </c>
      <c r="K53" s="34"/>
      <c r="L53" s="34"/>
      <c r="V53" s="61" t="str">
        <f t="shared" si="18"/>
        <v>JBERGER</v>
      </c>
      <c r="W53" s="60">
        <f t="shared" si="19"/>
        <v>0</v>
      </c>
      <c r="X53" s="60">
        <f t="shared" si="20"/>
        <v>0.43258426966292118</v>
      </c>
      <c r="Y53" s="59">
        <f t="shared" si="21"/>
        <v>349181</v>
      </c>
      <c r="Z53" s="59">
        <f t="shared" si="22"/>
        <v>8474212.5999999996</v>
      </c>
      <c r="AA53" s="58">
        <f>IFERROR(RANK(W53,$W$10:$W$108,1)+COUNTIF(W53:W$108,W53)-1,"")</f>
        <v>49</v>
      </c>
      <c r="AB53" s="58">
        <f>IFERROR(RANK(X53,$X$10:$X$108,1)+COUNTIF(X53:X$108,X53)-1,"")</f>
        <v>74</v>
      </c>
      <c r="AC53" s="58">
        <f>IFERROR(RANK(Y53,$Y$10:$Y$108,1)+COUNTIF(Y53:Y$108,Y53)-1,"")</f>
        <v>46</v>
      </c>
      <c r="AD53" s="58">
        <f>IFERROR(RANK(Z53,$Z$10:$Z$108,1)+COUNTIF(Z53:Z$108,Z53)-1,"")</f>
        <v>70</v>
      </c>
    </row>
    <row r="54" spans="2:30" x14ac:dyDescent="0.3">
      <c r="B54" s="66" t="s">
        <v>128</v>
      </c>
      <c r="C54" s="65">
        <v>0.72</v>
      </c>
      <c r="D54" s="65">
        <v>0</v>
      </c>
      <c r="E54" s="65">
        <v>0</v>
      </c>
      <c r="F54" s="67">
        <v>0.72</v>
      </c>
      <c r="G54" s="64">
        <v>244</v>
      </c>
      <c r="H54" s="64">
        <v>175.68</v>
      </c>
      <c r="I54" s="63">
        <f t="shared" si="0"/>
        <v>0</v>
      </c>
      <c r="J54" s="62">
        <f>IFERROR(F54/VLOOKUP(B54,'[1]Year Start'!$A$3:$B$521,2,FALSE)-1,"")</f>
        <v>0.41176470588235281</v>
      </c>
      <c r="K54" s="35"/>
      <c r="L54" s="36"/>
      <c r="V54" s="61" t="str">
        <f t="shared" si="18"/>
        <v>JOHNHOLT</v>
      </c>
      <c r="W54" s="60">
        <f t="shared" si="19"/>
        <v>0</v>
      </c>
      <c r="X54" s="60">
        <f t="shared" si="20"/>
        <v>0.41176470588235281</v>
      </c>
      <c r="Y54" s="59">
        <f t="shared" si="21"/>
        <v>244</v>
      </c>
      <c r="Z54" s="59">
        <f t="shared" si="22"/>
        <v>175.68</v>
      </c>
      <c r="AA54" s="58">
        <f>IFERROR(RANK(W54,$W$10:$W$108,1)+COUNTIF(W54:W$108,W54)-1,"")</f>
        <v>48</v>
      </c>
      <c r="AB54" s="58">
        <f>IFERROR(RANK(X54,$X$10:$X$108,1)+COUNTIF(X54:X$108,X54)-1,"")</f>
        <v>73</v>
      </c>
      <c r="AC54" s="58">
        <f>IFERROR(RANK(Y54,$Y$10:$Y$108,1)+COUNTIF(Y54:Y$108,Y54)-1,"")</f>
        <v>2</v>
      </c>
      <c r="AD54" s="58">
        <f>IFERROR(RANK(Z54,$Z$10:$Z$108,1)+COUNTIF(Z54:Z$108,Z54)-1,"")</f>
        <v>1</v>
      </c>
    </row>
    <row r="55" spans="2:30" x14ac:dyDescent="0.3">
      <c r="B55" s="66" t="s">
        <v>70</v>
      </c>
      <c r="C55" s="65">
        <v>1.2</v>
      </c>
      <c r="D55" s="65">
        <v>1.24</v>
      </c>
      <c r="E55" s="65">
        <v>1.24</v>
      </c>
      <c r="F55" s="67">
        <v>1.24</v>
      </c>
      <c r="G55" s="64">
        <v>333530</v>
      </c>
      <c r="H55" s="64">
        <v>414291.5</v>
      </c>
      <c r="I55" s="63">
        <f t="shared" si="0"/>
        <v>3.3333333333333437E-2</v>
      </c>
      <c r="J55" s="62">
        <f>IFERROR(F55/VLOOKUP(B55,'[1]Year Start'!$A$3:$B$521,2,FALSE)-1,"")</f>
        <v>2.5428571428571431</v>
      </c>
      <c r="K55" s="34"/>
      <c r="L55" s="34"/>
      <c r="V55" s="61" t="str">
        <f t="shared" si="18"/>
        <v>LASACO</v>
      </c>
      <c r="W55" s="60">
        <f t="shared" si="19"/>
        <v>3.3333333333333437E-2</v>
      </c>
      <c r="X55" s="60">
        <f t="shared" si="20"/>
        <v>2.5428571428571431</v>
      </c>
      <c r="Y55" s="59">
        <f t="shared" si="21"/>
        <v>333530</v>
      </c>
      <c r="Z55" s="59">
        <f t="shared" si="22"/>
        <v>414291.5</v>
      </c>
      <c r="AA55" s="58">
        <f>IFERROR(RANK(W55,$W$10:$W$108,1)+COUNTIF(W55:W$108,W55)-1,"")</f>
        <v>89</v>
      </c>
      <c r="AB55" s="58">
        <f>IFERROR(RANK(X55,$X$10:$X$108,1)+COUNTIF(X55:X$108,X55)-1,"")</f>
        <v>96</v>
      </c>
      <c r="AC55" s="58">
        <f>IFERROR(RANK(Y55,$Y$10:$Y$108,1)+COUNTIF(Y55:Y$108,Y55)-1,"")</f>
        <v>45</v>
      </c>
      <c r="AD55" s="58">
        <f>IFERROR(RANK(Z55,$Z$10:$Z$108,1)+COUNTIF(Z55:Z$108,Z55)-1,"")</f>
        <v>26</v>
      </c>
    </row>
    <row r="56" spans="2:30" x14ac:dyDescent="0.3">
      <c r="B56" s="66" t="s">
        <v>71</v>
      </c>
      <c r="C56" s="65">
        <v>1.4</v>
      </c>
      <c r="D56" s="65">
        <v>0</v>
      </c>
      <c r="E56" s="65">
        <v>0</v>
      </c>
      <c r="F56" s="67">
        <v>1.4</v>
      </c>
      <c r="G56" s="64">
        <v>145905</v>
      </c>
      <c r="H56" s="64">
        <v>183944.8</v>
      </c>
      <c r="I56" s="63">
        <f t="shared" si="0"/>
        <v>0</v>
      </c>
      <c r="J56" s="62">
        <f>IFERROR(F56/VLOOKUP(B56,'[1]Year Start'!$A$3:$B$521,2,FALSE)-1,"")</f>
        <v>0.39999999999999991</v>
      </c>
      <c r="K56" s="35"/>
      <c r="L56" s="36"/>
      <c r="V56" s="61" t="str">
        <f t="shared" si="18"/>
        <v>LEARNAFRCA</v>
      </c>
      <c r="W56" s="60">
        <f t="shared" si="19"/>
        <v>0</v>
      </c>
      <c r="X56" s="60">
        <f t="shared" si="20"/>
        <v>0.39999999999999991</v>
      </c>
      <c r="Y56" s="59">
        <f t="shared" si="21"/>
        <v>145905</v>
      </c>
      <c r="Z56" s="59">
        <f t="shared" si="22"/>
        <v>183944.8</v>
      </c>
      <c r="AA56" s="58">
        <f>IFERROR(RANK(W56,$W$10:$W$108,1)+COUNTIF(W56:W$108,W56)-1,"")</f>
        <v>47</v>
      </c>
      <c r="AB56" s="58">
        <f>IFERROR(RANK(X56,$X$10:$X$108,1)+COUNTIF(X56:X$108,X56)-1,"")</f>
        <v>72</v>
      </c>
      <c r="AC56" s="58">
        <f>IFERROR(RANK(Y56,$Y$10:$Y$108,1)+COUNTIF(Y56:Y$108,Y56)-1,"")</f>
        <v>34</v>
      </c>
      <c r="AD56" s="58">
        <f>IFERROR(RANK(Z56,$Z$10:$Z$108,1)+COUNTIF(Z56:Z$108,Z56)-1,"")</f>
        <v>18</v>
      </c>
    </row>
    <row r="57" spans="2:30" x14ac:dyDescent="0.3">
      <c r="B57" s="66" t="s">
        <v>72</v>
      </c>
      <c r="C57" s="65">
        <v>0.6</v>
      </c>
      <c r="D57" s="65">
        <v>0</v>
      </c>
      <c r="E57" s="65">
        <v>0</v>
      </c>
      <c r="F57" s="67">
        <v>0.6</v>
      </c>
      <c r="G57" s="64">
        <v>525742</v>
      </c>
      <c r="H57" s="64">
        <v>301560.53999999998</v>
      </c>
      <c r="I57" s="63">
        <f t="shared" si="0"/>
        <v>0</v>
      </c>
      <c r="J57" s="62">
        <f>IFERROR(F57/VLOOKUP(B57,'[1]Year Start'!$A$3:$B$521,2,FALSE)-1,"")</f>
        <v>0.15384615384615374</v>
      </c>
      <c r="K57" s="34"/>
      <c r="L57" s="34"/>
      <c r="V57" s="61" t="str">
        <f t="shared" si="18"/>
        <v>LINKASSURE</v>
      </c>
      <c r="W57" s="60">
        <f t="shared" si="19"/>
        <v>0</v>
      </c>
      <c r="X57" s="60">
        <f t="shared" si="20"/>
        <v>0.15384615384615374</v>
      </c>
      <c r="Y57" s="59">
        <f t="shared" si="21"/>
        <v>525742</v>
      </c>
      <c r="Z57" s="59">
        <f t="shared" si="22"/>
        <v>301560.53999999998</v>
      </c>
      <c r="AA57" s="58">
        <f>IFERROR(RANK(W57,$W$10:$W$108,1)+COUNTIF(W57:W$108,W57)-1,"")</f>
        <v>46</v>
      </c>
      <c r="AB57" s="58">
        <f>IFERROR(RANK(X57,$X$10:$X$108,1)+COUNTIF(X57:X$108,X57)-1,"")</f>
        <v>56</v>
      </c>
      <c r="AC57" s="58">
        <f>IFERROR(RANK(Y57,$Y$10:$Y$108,1)+COUNTIF(Y57:Y$108,Y57)-1,"")</f>
        <v>49</v>
      </c>
      <c r="AD57" s="58">
        <f>IFERROR(RANK(Z57,$Z$10:$Z$108,1)+COUNTIF(Z57:Z$108,Z57)-1,"")</f>
        <v>22</v>
      </c>
    </row>
    <row r="58" spans="2:30" x14ac:dyDescent="0.3">
      <c r="B58" s="66" t="s">
        <v>73</v>
      </c>
      <c r="C58" s="65">
        <v>2.33</v>
      </c>
      <c r="D58" s="65">
        <v>2.37</v>
      </c>
      <c r="E58" s="65">
        <v>2.23</v>
      </c>
      <c r="F58" s="67">
        <v>2.37</v>
      </c>
      <c r="G58" s="64">
        <v>3414606</v>
      </c>
      <c r="H58" s="64">
        <v>7872522.8200000003</v>
      </c>
      <c r="I58" s="63">
        <f t="shared" si="0"/>
        <v>1.7167381974249052E-2</v>
      </c>
      <c r="J58" s="62">
        <f>IFERROR(F58/VLOOKUP(B58,'[1]Year Start'!$A$3:$B$521,2,FALSE)-1,"")</f>
        <v>0.70503597122302186</v>
      </c>
      <c r="K58" s="35"/>
      <c r="L58" s="36"/>
      <c r="V58" s="61" t="str">
        <f t="shared" si="18"/>
        <v>LIVESTOCK</v>
      </c>
      <c r="W58" s="60">
        <f t="shared" si="19"/>
        <v>1.7167381974249052E-2</v>
      </c>
      <c r="X58" s="60">
        <f t="shared" si="20"/>
        <v>0.70503597122302186</v>
      </c>
      <c r="Y58" s="59">
        <f t="shared" si="21"/>
        <v>3414606</v>
      </c>
      <c r="Z58" s="59">
        <f t="shared" si="22"/>
        <v>7872522.8200000003</v>
      </c>
      <c r="AA58" s="58">
        <f>IFERROR(RANK(W58,$W$10:$W$108,1)+COUNTIF(W58:W$108,W58)-1,"")</f>
        <v>80</v>
      </c>
      <c r="AB58" s="58">
        <f>IFERROR(RANK(X58,$X$10:$X$108,1)+COUNTIF(X58:X$108,X58)-1,"")</f>
        <v>83</v>
      </c>
      <c r="AC58" s="58">
        <f>IFERROR(RANK(Y58,$Y$10:$Y$108,1)+COUNTIF(Y58:Y$108,Y58)-1,"")</f>
        <v>83</v>
      </c>
      <c r="AD58" s="58">
        <f>IFERROR(RANK(Z58,$Z$10:$Z$108,1)+COUNTIF(Z58:Z$108,Z58)-1,"")</f>
        <v>69</v>
      </c>
    </row>
    <row r="59" spans="2:30" x14ac:dyDescent="0.3">
      <c r="B59" s="66" t="s">
        <v>118</v>
      </c>
      <c r="C59" s="65">
        <v>2.2999999999999998</v>
      </c>
      <c r="D59" s="65">
        <v>0</v>
      </c>
      <c r="E59" s="65">
        <v>0</v>
      </c>
      <c r="F59" s="67">
        <v>2.2999999999999998</v>
      </c>
      <c r="G59" s="64">
        <v>663437</v>
      </c>
      <c r="H59" s="64">
        <v>1499227.33</v>
      </c>
      <c r="I59" s="63">
        <f t="shared" si="0"/>
        <v>0</v>
      </c>
      <c r="J59" s="62">
        <f>IFERROR(F59/VLOOKUP(B59,'[1]Year Start'!$A$3:$B$521,2,FALSE)-1,"")</f>
        <v>1.1904761904761902</v>
      </c>
      <c r="K59" s="34"/>
      <c r="L59" s="34"/>
      <c r="V59" s="61" t="str">
        <f t="shared" si="18"/>
        <v>MANSARD</v>
      </c>
      <c r="W59" s="60">
        <f t="shared" si="19"/>
        <v>0</v>
      </c>
      <c r="X59" s="60">
        <f t="shared" si="20"/>
        <v>1.1904761904761902</v>
      </c>
      <c r="Y59" s="59">
        <f t="shared" si="21"/>
        <v>663437</v>
      </c>
      <c r="Z59" s="59">
        <f t="shared" si="22"/>
        <v>1499227.33</v>
      </c>
      <c r="AA59" s="58">
        <f>IFERROR(RANK(W59,$W$10:$W$108,1)+COUNTIF(W59:W$108,W59)-1,"")</f>
        <v>45</v>
      </c>
      <c r="AB59" s="58">
        <f>IFERROR(RANK(X59,$X$10:$X$108,1)+COUNTIF(X59:X$108,X59)-1,"")</f>
        <v>91</v>
      </c>
      <c r="AC59" s="58">
        <f>IFERROR(RANK(Y59,$Y$10:$Y$108,1)+COUNTIF(Y59:Y$108,Y59)-1,"")</f>
        <v>51</v>
      </c>
      <c r="AD59" s="58">
        <f>IFERROR(RANK(Z59,$Z$10:$Z$108,1)+COUNTIF(Z59:Z$108,Z59)-1,"")</f>
        <v>49</v>
      </c>
    </row>
    <row r="60" spans="2:30" x14ac:dyDescent="0.3">
      <c r="B60" s="66" t="s">
        <v>74</v>
      </c>
      <c r="C60" s="65">
        <v>4.74</v>
      </c>
      <c r="D60" s="65">
        <v>0</v>
      </c>
      <c r="E60" s="65">
        <v>0</v>
      </c>
      <c r="F60" s="67">
        <v>4.74</v>
      </c>
      <c r="G60" s="64">
        <v>115319</v>
      </c>
      <c r="H60" s="64">
        <v>523094.79</v>
      </c>
      <c r="I60" s="63">
        <f t="shared" si="0"/>
        <v>0</v>
      </c>
      <c r="J60" s="62">
        <f>IFERROR(F60/VLOOKUP(B60,'[1]Year Start'!$A$3:$B$521,2,FALSE)-1,"")</f>
        <v>0.35042735042735051</v>
      </c>
      <c r="K60" s="35"/>
      <c r="L60" s="36"/>
      <c r="V60" s="61" t="str">
        <f t="shared" si="18"/>
        <v>MAYBAKER</v>
      </c>
      <c r="W60" s="60">
        <f t="shared" si="19"/>
        <v>0</v>
      </c>
      <c r="X60" s="60">
        <f t="shared" si="20"/>
        <v>0.35042735042735051</v>
      </c>
      <c r="Y60" s="59">
        <f t="shared" si="21"/>
        <v>115319</v>
      </c>
      <c r="Z60" s="59">
        <f t="shared" si="22"/>
        <v>523094.79</v>
      </c>
      <c r="AA60" s="58">
        <f>IFERROR(RANK(W60,$W$10:$W$108,1)+COUNTIF(W60:W$108,W60)-1,"")</f>
        <v>44</v>
      </c>
      <c r="AB60" s="58">
        <f>IFERROR(RANK(X60,$X$10:$X$108,1)+COUNTIF(X60:X$108,X60)-1,"")</f>
        <v>68</v>
      </c>
      <c r="AC60" s="58">
        <f>IFERROR(RANK(Y60,$Y$10:$Y$108,1)+COUNTIF(Y60:Y$108,Y60)-1,"")</f>
        <v>26</v>
      </c>
      <c r="AD60" s="58">
        <f>IFERROR(RANK(Z60,$Z$10:$Z$108,1)+COUNTIF(Z60:Z$108,Z60)-1,"")</f>
        <v>30</v>
      </c>
    </row>
    <row r="61" spans="2:30" x14ac:dyDescent="0.3">
      <c r="B61" s="66" t="s">
        <v>75</v>
      </c>
      <c r="C61" s="65">
        <v>0.3</v>
      </c>
      <c r="D61" s="65">
        <v>0.3</v>
      </c>
      <c r="E61" s="65">
        <v>0.28999999999999998</v>
      </c>
      <c r="F61" s="67">
        <v>0.3</v>
      </c>
      <c r="G61" s="64">
        <v>16760850</v>
      </c>
      <c r="H61" s="64">
        <v>4866206.5</v>
      </c>
      <c r="I61" s="63">
        <f t="shared" si="0"/>
        <v>0</v>
      </c>
      <c r="J61" s="62">
        <f>IFERROR(F61/VLOOKUP(B61,'[1]Year Start'!$A$3:$B$521,2,FALSE)-1,"")</f>
        <v>0.11111111111111094</v>
      </c>
      <c r="K61" s="34"/>
      <c r="L61" s="34"/>
      <c r="V61" s="61" t="str">
        <f t="shared" si="18"/>
        <v>MBENEFIT</v>
      </c>
      <c r="W61" s="60">
        <f t="shared" si="19"/>
        <v>0</v>
      </c>
      <c r="X61" s="60">
        <f t="shared" si="20"/>
        <v>0.11111111111111094</v>
      </c>
      <c r="Y61" s="59">
        <f t="shared" si="21"/>
        <v>16760850</v>
      </c>
      <c r="Z61" s="59">
        <f t="shared" si="22"/>
        <v>4866206.5</v>
      </c>
      <c r="AA61" s="58">
        <f>IFERROR(RANK(W61,$W$10:$W$108,1)+COUNTIF(W61:W$108,W61)-1,"")</f>
        <v>43</v>
      </c>
      <c r="AB61" s="58">
        <f>IFERROR(RANK(X61,$X$10:$X$108,1)+COUNTIF(X61:X$108,X61)-1,"")</f>
        <v>48</v>
      </c>
      <c r="AC61" s="58">
        <f>IFERROR(RANK(Y61,$Y$10:$Y$108,1)+COUNTIF(Y61:Y$108,Y61)-1,"")</f>
        <v>93</v>
      </c>
      <c r="AD61" s="58">
        <f>IFERROR(RANK(Z61,$Z$10:$Z$108,1)+COUNTIF(Z61:Z$108,Z61)-1,"")</f>
        <v>63</v>
      </c>
    </row>
    <row r="62" spans="2:30" x14ac:dyDescent="0.3">
      <c r="B62" s="66" t="s">
        <v>110</v>
      </c>
      <c r="C62" s="65">
        <v>1.89</v>
      </c>
      <c r="D62" s="65">
        <v>0</v>
      </c>
      <c r="E62" s="65">
        <v>0</v>
      </c>
      <c r="F62" s="67">
        <v>1.89</v>
      </c>
      <c r="G62" s="64">
        <v>9255</v>
      </c>
      <c r="H62" s="64">
        <v>18510</v>
      </c>
      <c r="I62" s="63">
        <f t="shared" si="0"/>
        <v>0</v>
      </c>
      <c r="J62" s="62">
        <f>IFERROR(F62/VLOOKUP(B62,'[1]Year Start'!$A$3:$B$521,2,FALSE)-1,"")</f>
        <v>2.7058823529411762</v>
      </c>
      <c r="K62" s="35"/>
      <c r="L62" s="36"/>
      <c r="V62" s="61" t="str">
        <f t="shared" si="18"/>
        <v>MORISON</v>
      </c>
      <c r="W62" s="60">
        <f t="shared" si="19"/>
        <v>0</v>
      </c>
      <c r="X62" s="60">
        <f t="shared" si="20"/>
        <v>2.7058823529411762</v>
      </c>
      <c r="Y62" s="59">
        <f t="shared" si="21"/>
        <v>9255</v>
      </c>
      <c r="Z62" s="59">
        <f t="shared" si="22"/>
        <v>18510</v>
      </c>
      <c r="AA62" s="58">
        <f>IFERROR(RANK(W62,$W$10:$W$108,1)+COUNTIF(W62:W$108,W62)-1,"")</f>
        <v>42</v>
      </c>
      <c r="AB62" s="58">
        <f>IFERROR(RANK(X62,$X$10:$X$108,1)+COUNTIF(X62:X$108,X62)-1,"")</f>
        <v>97</v>
      </c>
      <c r="AC62" s="58">
        <f>IFERROR(RANK(Y62,$Y$10:$Y$108,1)+COUNTIF(Y62:Y$108,Y62)-1,"")</f>
        <v>8</v>
      </c>
      <c r="AD62" s="58">
        <f>IFERROR(RANK(Z62,$Z$10:$Z$108,1)+COUNTIF(Z62:Z$108,Z62)-1,"")</f>
        <v>7</v>
      </c>
    </row>
    <row r="63" spans="2:30" x14ac:dyDescent="0.3">
      <c r="B63" s="66" t="s">
        <v>76</v>
      </c>
      <c r="C63" s="65">
        <v>15.2</v>
      </c>
      <c r="D63" s="65">
        <v>0</v>
      </c>
      <c r="E63" s="65">
        <v>0</v>
      </c>
      <c r="F63" s="67">
        <v>15.2</v>
      </c>
      <c r="G63" s="64">
        <v>42700</v>
      </c>
      <c r="H63" s="64">
        <v>625010</v>
      </c>
      <c r="I63" s="63">
        <f t="shared" si="0"/>
        <v>0</v>
      </c>
      <c r="J63" s="62">
        <f>IFERROR(F63/VLOOKUP(B63,'[1]Year Start'!$A$3:$B$521,2,FALSE)-1,"")</f>
        <v>0.10545454545454547</v>
      </c>
      <c r="K63" s="34"/>
      <c r="L63" s="34"/>
      <c r="V63" s="61" t="str">
        <f t="shared" si="18"/>
        <v>MRS</v>
      </c>
      <c r="W63" s="60">
        <f t="shared" si="19"/>
        <v>0</v>
      </c>
      <c r="X63" s="60">
        <f t="shared" si="20"/>
        <v>0.10545454545454547</v>
      </c>
      <c r="Y63" s="59">
        <f t="shared" si="21"/>
        <v>42700</v>
      </c>
      <c r="Z63" s="59">
        <f t="shared" si="22"/>
        <v>625010</v>
      </c>
      <c r="AA63" s="58">
        <f>IFERROR(RANK(W63,$W$10:$W$108,1)+COUNTIF(W63:W$108,W63)-1,"")</f>
        <v>41</v>
      </c>
      <c r="AB63" s="58">
        <f>IFERROR(RANK(X63,$X$10:$X$108,1)+COUNTIF(X63:X$108,X63)-1,"")</f>
        <v>47</v>
      </c>
      <c r="AC63" s="58">
        <f>IFERROR(RANK(Y63,$Y$10:$Y$108,1)+COUNTIF(Y63:Y$108,Y63)-1,"")</f>
        <v>15</v>
      </c>
      <c r="AD63" s="58">
        <f>IFERROR(RANK(Z63,$Z$10:$Z$108,1)+COUNTIF(Z63:Z$108,Z63)-1,"")</f>
        <v>31</v>
      </c>
    </row>
    <row r="64" spans="2:30" x14ac:dyDescent="0.3">
      <c r="B64" s="66" t="s">
        <v>77</v>
      </c>
      <c r="C64" s="65">
        <v>174.9</v>
      </c>
      <c r="D64" s="65">
        <v>0</v>
      </c>
      <c r="E64" s="65">
        <v>0</v>
      </c>
      <c r="F64" s="67">
        <v>174.9</v>
      </c>
      <c r="G64" s="64">
        <v>1091442</v>
      </c>
      <c r="H64" s="64">
        <v>183099657.40000001</v>
      </c>
      <c r="I64" s="63">
        <f t="shared" si="0"/>
        <v>0</v>
      </c>
      <c r="J64" s="62">
        <f>IFERROR(F64/VLOOKUP(B64,'[1]Year Start'!$A$3:$B$521,2,FALSE)-1,"")</f>
        <v>2.9429075927015935E-2</v>
      </c>
      <c r="K64" s="35"/>
      <c r="L64" s="36"/>
      <c r="V64" s="61" t="str">
        <f t="shared" si="18"/>
        <v>MTNN</v>
      </c>
      <c r="W64" s="60">
        <f t="shared" si="19"/>
        <v>0</v>
      </c>
      <c r="X64" s="60">
        <f t="shared" si="20"/>
        <v>2.9429075927015935E-2</v>
      </c>
      <c r="Y64" s="59">
        <f t="shared" si="21"/>
        <v>1091442</v>
      </c>
      <c r="Z64" s="59">
        <f t="shared" si="22"/>
        <v>183099657.40000001</v>
      </c>
      <c r="AA64" s="58">
        <f>IFERROR(RANK(W64,$W$10:$W$108,1)+COUNTIF(W64:W$108,W64)-1,"")</f>
        <v>40</v>
      </c>
      <c r="AB64" s="58">
        <f>IFERROR(RANK(X64,$X$10:$X$108,1)+COUNTIF(X64:X$108,X64)-1,"")</f>
        <v>40</v>
      </c>
      <c r="AC64" s="58">
        <f>IFERROR(RANK(Y64,$Y$10:$Y$108,1)+COUNTIF(Y64:Y$108,Y64)-1,"")</f>
        <v>62</v>
      </c>
      <c r="AD64" s="58">
        <f>IFERROR(RANK(Z64,$Z$10:$Z$108,1)+COUNTIF(Z64:Z$108,Z64)-1,"")</f>
        <v>95</v>
      </c>
    </row>
    <row r="65" spans="2:30" x14ac:dyDescent="0.3">
      <c r="B65" s="66" t="s">
        <v>116</v>
      </c>
      <c r="C65" s="65">
        <v>0.2</v>
      </c>
      <c r="D65" s="65">
        <v>0.2</v>
      </c>
      <c r="E65" s="65">
        <v>0.2</v>
      </c>
      <c r="F65" s="67">
        <v>0.2</v>
      </c>
      <c r="G65" s="64">
        <v>569108</v>
      </c>
      <c r="H65" s="64">
        <v>113821.6</v>
      </c>
      <c r="I65" s="63">
        <f t="shared" si="0"/>
        <v>0</v>
      </c>
      <c r="J65" s="62">
        <f>IFERROR(F65/VLOOKUP(B65,'[1]Year Start'!$A$3:$B$521,2,FALSE)-1,"")</f>
        <v>0</v>
      </c>
      <c r="K65" s="34"/>
      <c r="L65" s="34"/>
      <c r="V65" s="61" t="str">
        <f t="shared" si="18"/>
        <v>MULTIVERSE</v>
      </c>
      <c r="W65" s="60">
        <f t="shared" si="19"/>
        <v>0</v>
      </c>
      <c r="X65" s="60">
        <f t="shared" si="20"/>
        <v>0</v>
      </c>
      <c r="Y65" s="59">
        <f t="shared" si="21"/>
        <v>569108</v>
      </c>
      <c r="Z65" s="59">
        <f t="shared" si="22"/>
        <v>113821.6</v>
      </c>
      <c r="AA65" s="58">
        <f>IFERROR(RANK(W65,$W$10:$W$108,1)+COUNTIF(W65:W$108,W65)-1,"")</f>
        <v>39</v>
      </c>
      <c r="AB65" s="58">
        <f>IFERROR(RANK(X65,$X$10:$X$108,1)+COUNTIF(X65:X$108,X65)-1,"")</f>
        <v>33</v>
      </c>
      <c r="AC65" s="58">
        <f>IFERROR(RANK(Y65,$Y$10:$Y$108,1)+COUNTIF(Y65:Y$108,Y65)-1,"")</f>
        <v>50</v>
      </c>
      <c r="AD65" s="58">
        <f>IFERROR(RANK(Z65,$Z$10:$Z$108,1)+COUNTIF(Z65:Z$108,Z65)-1,"")</f>
        <v>16</v>
      </c>
    </row>
    <row r="66" spans="2:30" x14ac:dyDescent="0.3">
      <c r="B66" s="66" t="s">
        <v>78</v>
      </c>
      <c r="C66" s="65">
        <v>3.6</v>
      </c>
      <c r="D66" s="65">
        <v>0</v>
      </c>
      <c r="E66" s="65">
        <v>0</v>
      </c>
      <c r="F66" s="67">
        <v>3.6</v>
      </c>
      <c r="G66" s="64">
        <v>466096</v>
      </c>
      <c r="H66" s="64">
        <v>1655956.42</v>
      </c>
      <c r="I66" s="63">
        <f t="shared" si="0"/>
        <v>0</v>
      </c>
      <c r="J66" s="62">
        <f>IFERROR(F66/VLOOKUP(B66,'[1]Year Start'!$A$3:$B$521,2,FALSE)-1,"")</f>
        <v>0.56521739130434789</v>
      </c>
      <c r="K66" s="35"/>
      <c r="L66" s="36"/>
      <c r="V66" s="61" t="str">
        <f t="shared" si="18"/>
        <v>NAHCO</v>
      </c>
      <c r="W66" s="60">
        <f t="shared" si="19"/>
        <v>0</v>
      </c>
      <c r="X66" s="60">
        <f t="shared" si="20"/>
        <v>0.56521739130434789</v>
      </c>
      <c r="Y66" s="59">
        <f t="shared" si="21"/>
        <v>466096</v>
      </c>
      <c r="Z66" s="59">
        <f t="shared" si="22"/>
        <v>1655956.42</v>
      </c>
      <c r="AA66" s="58">
        <f>IFERROR(RANK(W66,$W$10:$W$108,1)+COUNTIF(W66:W$108,W66)-1,"")</f>
        <v>38</v>
      </c>
      <c r="AB66" s="58">
        <f>IFERROR(RANK(X66,$X$10:$X$108,1)+COUNTIF(X66:X$108,X66)-1,"")</f>
        <v>82</v>
      </c>
      <c r="AC66" s="58">
        <f>IFERROR(RANK(Y66,$Y$10:$Y$108,1)+COUNTIF(Y66:Y$108,Y66)-1,"")</f>
        <v>47</v>
      </c>
      <c r="AD66" s="58">
        <f>IFERROR(RANK(Z66,$Z$10:$Z$108,1)+COUNTIF(Z66:Z$108,Z66)-1,"")</f>
        <v>51</v>
      </c>
    </row>
    <row r="67" spans="2:30" x14ac:dyDescent="0.3">
      <c r="B67" s="66" t="s">
        <v>79</v>
      </c>
      <c r="C67" s="65">
        <v>15.2</v>
      </c>
      <c r="D67" s="65">
        <v>16</v>
      </c>
      <c r="E67" s="65">
        <v>15.5</v>
      </c>
      <c r="F67" s="67">
        <v>15.5</v>
      </c>
      <c r="G67" s="64">
        <v>2059297</v>
      </c>
      <c r="H67" s="64">
        <v>31860660.149999999</v>
      </c>
      <c r="I67" s="63">
        <f t="shared" si="0"/>
        <v>1.9736842105263275E-2</v>
      </c>
      <c r="J67" s="62">
        <f>IFERROR(F67/VLOOKUP(B67,'[1]Year Start'!$A$3:$B$521,2,FALSE)-1,"")</f>
        <v>6.8965517241379226E-2</v>
      </c>
      <c r="K67" s="34"/>
      <c r="L67" s="34"/>
      <c r="V67" s="61" t="str">
        <f t="shared" si="18"/>
        <v>NASCON</v>
      </c>
      <c r="W67" s="60">
        <f t="shared" si="19"/>
        <v>1.9736842105263275E-2</v>
      </c>
      <c r="X67" s="60">
        <f t="shared" si="20"/>
        <v>6.8965517241379226E-2</v>
      </c>
      <c r="Y67" s="59">
        <f t="shared" si="21"/>
        <v>2059297</v>
      </c>
      <c r="Z67" s="59">
        <f t="shared" si="22"/>
        <v>31860660.149999999</v>
      </c>
      <c r="AA67" s="58">
        <f>IFERROR(RANK(W67,$W$10:$W$108,1)+COUNTIF(W67:W$108,W67)-1,"")</f>
        <v>81</v>
      </c>
      <c r="AB67" s="58">
        <f>IFERROR(RANK(X67,$X$10:$X$108,1)+COUNTIF(X67:X$108,X67)-1,"")</f>
        <v>44</v>
      </c>
      <c r="AC67" s="58">
        <f>IFERROR(RANK(Y67,$Y$10:$Y$108,1)+COUNTIF(Y67:Y$108,Y67)-1,"")</f>
        <v>76</v>
      </c>
      <c r="AD67" s="58">
        <f>IFERROR(RANK(Z67,$Z$10:$Z$108,1)+COUNTIF(Z67:Z$108,Z67)-1,"")</f>
        <v>84</v>
      </c>
    </row>
    <row r="68" spans="2:30" x14ac:dyDescent="0.3">
      <c r="B68" s="66" t="s">
        <v>80</v>
      </c>
      <c r="C68" s="65">
        <v>46.5</v>
      </c>
      <c r="D68" s="65">
        <v>46.5</v>
      </c>
      <c r="E68" s="65">
        <v>46.5</v>
      </c>
      <c r="F68" s="67">
        <v>46.5</v>
      </c>
      <c r="G68" s="64">
        <v>1498914</v>
      </c>
      <c r="H68" s="64">
        <v>69718192.950000003</v>
      </c>
      <c r="I68" s="63">
        <f t="shared" si="0"/>
        <v>0</v>
      </c>
      <c r="J68" s="62">
        <f>IFERROR(F68/VLOOKUP(B68,'[1]Year Start'!$A$3:$B$521,2,FALSE)-1,"")</f>
        <v>-0.1696428571428571</v>
      </c>
      <c r="K68" s="34"/>
      <c r="L68" s="34"/>
      <c r="V68" s="61" t="str">
        <f t="shared" si="18"/>
        <v>NB</v>
      </c>
      <c r="W68" s="60">
        <f t="shared" si="19"/>
        <v>0</v>
      </c>
      <c r="X68" s="60">
        <f t="shared" si="20"/>
        <v>-0.1696428571428571</v>
      </c>
      <c r="Y68" s="59">
        <f t="shared" si="21"/>
        <v>1498914</v>
      </c>
      <c r="Z68" s="59">
        <f t="shared" si="22"/>
        <v>69718192.950000003</v>
      </c>
      <c r="AA68" s="58">
        <f>IFERROR(RANK(W68,$W$10:$W$108,1)+COUNTIF(W68:W$108,W68)-1,"")</f>
        <v>37</v>
      </c>
      <c r="AB68" s="58">
        <f>IFERROR(RANK(X68,$X$10:$X$108,1)+COUNTIF(X68:X$108,X68)-1,"")</f>
        <v>9</v>
      </c>
      <c r="AC68" s="58">
        <f>IFERROR(RANK(Y68,$Y$10:$Y$108,1)+COUNTIF(Y68:Y$108,Y68)-1,"")</f>
        <v>68</v>
      </c>
      <c r="AD68" s="58">
        <f>IFERROR(RANK(Z68,$Z$10:$Z$108,1)+COUNTIF(Z68:Z$108,Z68)-1,"")</f>
        <v>90</v>
      </c>
    </row>
    <row r="69" spans="2:30" x14ac:dyDescent="0.3">
      <c r="B69" s="66" t="s">
        <v>81</v>
      </c>
      <c r="C69" s="65">
        <v>1.77</v>
      </c>
      <c r="D69" s="65">
        <v>1.78</v>
      </c>
      <c r="E69" s="65">
        <v>1.78</v>
      </c>
      <c r="F69" s="67">
        <v>1.78</v>
      </c>
      <c r="G69" s="64">
        <v>272524</v>
      </c>
      <c r="H69" s="64">
        <v>482940.32</v>
      </c>
      <c r="I69" s="63">
        <f t="shared" si="0"/>
        <v>5.6497175141243527E-3</v>
      </c>
      <c r="J69" s="62">
        <f>IFERROR(F69/VLOOKUP(B69,'[1]Year Start'!$A$3:$B$521,2,FALSE)-1,"")</f>
        <v>-0.2017937219730942</v>
      </c>
      <c r="K69" s="35"/>
      <c r="L69" s="36"/>
      <c r="V69" s="61" t="str">
        <f t="shared" si="18"/>
        <v>NEIMETH</v>
      </c>
      <c r="W69" s="60">
        <f t="shared" si="19"/>
        <v>5.6497175141243527E-3</v>
      </c>
      <c r="X69" s="60">
        <f t="shared" si="20"/>
        <v>-0.2017937219730942</v>
      </c>
      <c r="Y69" s="59">
        <f t="shared" si="21"/>
        <v>272524</v>
      </c>
      <c r="Z69" s="59">
        <f t="shared" si="22"/>
        <v>482940.32</v>
      </c>
      <c r="AA69" s="58">
        <f>IFERROR(RANK(W69,$W$10:$W$108,1)+COUNTIF(W69:W$108,W69)-1,"")</f>
        <v>72</v>
      </c>
      <c r="AB69" s="58">
        <f>IFERROR(RANK(X69,$X$10:$X$108,1)+COUNTIF(X69:X$108,X69)-1,"")</f>
        <v>7</v>
      </c>
      <c r="AC69" s="58">
        <f>IFERROR(RANK(Y69,$Y$10:$Y$108,1)+COUNTIF(Y69:Y$108,Y69)-1,"")</f>
        <v>42</v>
      </c>
      <c r="AD69" s="58">
        <f>IFERROR(RANK(Z69,$Z$10:$Z$108,1)+COUNTIF(Z69:Z$108,Z69)-1,"")</f>
        <v>28</v>
      </c>
    </row>
    <row r="70" spans="2:30" x14ac:dyDescent="0.3">
      <c r="B70" s="66" t="s">
        <v>82</v>
      </c>
      <c r="C70" s="65">
        <v>2.02</v>
      </c>
      <c r="D70" s="65">
        <v>0</v>
      </c>
      <c r="E70" s="65">
        <v>0</v>
      </c>
      <c r="F70" s="67">
        <v>2.02</v>
      </c>
      <c r="G70" s="64">
        <v>89305</v>
      </c>
      <c r="H70" s="64">
        <v>182132.29</v>
      </c>
      <c r="I70" s="63">
        <f t="shared" si="0"/>
        <v>0</v>
      </c>
      <c r="J70" s="62">
        <f>IFERROR(F70/VLOOKUP(B70,'[1]Year Start'!$A$3:$B$521,2,FALSE)-1,"")</f>
        <v>0.12849162011173187</v>
      </c>
      <c r="K70" s="34"/>
      <c r="L70" s="34"/>
      <c r="V70" s="61" t="str">
        <f t="shared" si="18"/>
        <v>NEM</v>
      </c>
      <c r="W70" s="60">
        <f t="shared" si="19"/>
        <v>0</v>
      </c>
      <c r="X70" s="60">
        <f t="shared" si="20"/>
        <v>0.12849162011173187</v>
      </c>
      <c r="Y70" s="59">
        <f t="shared" si="21"/>
        <v>89305</v>
      </c>
      <c r="Z70" s="59">
        <f t="shared" si="22"/>
        <v>182132.29</v>
      </c>
      <c r="AA70" s="58">
        <f>IFERROR(RANK(W70,$W$10:$W$108,1)+COUNTIF(W70:W$108,W70)-1,"")</f>
        <v>36</v>
      </c>
      <c r="AB70" s="58">
        <f>IFERROR(RANK(X70,$X$10:$X$108,1)+COUNTIF(X70:X$108,X70)-1,"")</f>
        <v>51</v>
      </c>
      <c r="AC70" s="58">
        <f>IFERROR(RANK(Y70,$Y$10:$Y$108,1)+COUNTIF(Y70:Y$108,Y70)-1,"")</f>
        <v>22</v>
      </c>
      <c r="AD70" s="58">
        <f>IFERROR(RANK(Z70,$Z$10:$Z$108,1)+COUNTIF(Z70:Z$108,Z70)-1,"")</f>
        <v>17</v>
      </c>
    </row>
    <row r="71" spans="2:30" x14ac:dyDescent="0.3">
      <c r="B71" s="66" t="s">
        <v>83</v>
      </c>
      <c r="C71" s="65">
        <v>1480</v>
      </c>
      <c r="D71" s="65">
        <v>0</v>
      </c>
      <c r="E71" s="65">
        <v>0</v>
      </c>
      <c r="F71" s="67">
        <v>1480</v>
      </c>
      <c r="G71" s="64">
        <v>26529</v>
      </c>
      <c r="H71" s="64">
        <v>36601643.600000001</v>
      </c>
      <c r="I71" s="63">
        <f t="shared" si="0"/>
        <v>0</v>
      </c>
      <c r="J71" s="62">
        <f>IFERROR(F71/VLOOKUP(B71,'[1]Year Start'!$A$3:$B$521,2,FALSE)-1,"")</f>
        <v>-1.6611295681063121E-2</v>
      </c>
      <c r="K71" s="51"/>
      <c r="L71" s="52"/>
      <c r="V71" s="61" t="str">
        <f t="shared" si="18"/>
        <v>NESTLE</v>
      </c>
      <c r="W71" s="60">
        <f t="shared" si="19"/>
        <v>0</v>
      </c>
      <c r="X71" s="60">
        <f t="shared" si="20"/>
        <v>-1.6611295681063121E-2</v>
      </c>
      <c r="Y71" s="59">
        <f t="shared" si="21"/>
        <v>26529</v>
      </c>
      <c r="Z71" s="59">
        <f t="shared" si="22"/>
        <v>36601643.600000001</v>
      </c>
      <c r="AA71" s="58">
        <f>IFERROR(RANK(W71,$W$10:$W$108,1)+COUNTIF(W71:W$108,W71)-1,"")</f>
        <v>35</v>
      </c>
      <c r="AB71" s="58">
        <f>IFERROR(RANK(X71,$X$10:$X$108,1)+COUNTIF(X71:X$108,X71)-1,"")</f>
        <v>29</v>
      </c>
      <c r="AC71" s="58">
        <f>IFERROR(RANK(Y71,$Y$10:$Y$108,1)+COUNTIF(Y71:Y$108,Y71)-1,"")</f>
        <v>12</v>
      </c>
      <c r="AD71" s="58">
        <f>IFERROR(RANK(Z71,$Z$10:$Z$108,1)+COUNTIF(Z71:Z$108,Z71)-1,"")</f>
        <v>86</v>
      </c>
    </row>
    <row r="72" spans="2:30" x14ac:dyDescent="0.3">
      <c r="B72" s="66" t="s">
        <v>117</v>
      </c>
      <c r="C72" s="65">
        <v>8.1999999999999993</v>
      </c>
      <c r="D72" s="65">
        <v>8</v>
      </c>
      <c r="E72" s="65">
        <v>8</v>
      </c>
      <c r="F72" s="67">
        <v>8</v>
      </c>
      <c r="G72" s="64">
        <v>241270</v>
      </c>
      <c r="H72" s="64">
        <v>1921219.45</v>
      </c>
      <c r="I72" s="63">
        <f t="shared" si="0"/>
        <v>-2.4390243902438935E-2</v>
      </c>
      <c r="J72" s="62">
        <f>IFERROR(F72/VLOOKUP(B72,'[1]Year Start'!$A$3:$B$521,2,FALSE)-1,"")</f>
        <v>0.18694362017804145</v>
      </c>
      <c r="K72" s="34"/>
      <c r="L72" s="34"/>
      <c r="V72" s="61" t="str">
        <f t="shared" si="18"/>
        <v>NNFM</v>
      </c>
      <c r="W72" s="60">
        <f t="shared" si="19"/>
        <v>-2.4390243902438935E-2</v>
      </c>
      <c r="X72" s="60">
        <f t="shared" si="20"/>
        <v>0.18694362017804145</v>
      </c>
      <c r="Y72" s="59">
        <f t="shared" si="21"/>
        <v>241270</v>
      </c>
      <c r="Z72" s="59">
        <f t="shared" si="22"/>
        <v>1921219.45</v>
      </c>
      <c r="AA72" s="58">
        <f>IFERROR(RANK(W72,$W$10:$W$108,1)+COUNTIF(W72:W$108,W72)-1,"")</f>
        <v>9</v>
      </c>
      <c r="AB72" s="58">
        <f>IFERROR(RANK(X72,$X$10:$X$108,1)+COUNTIF(X72:X$108,X72)-1,"")</f>
        <v>59</v>
      </c>
      <c r="AC72" s="58">
        <f>IFERROR(RANK(Y72,$Y$10:$Y$108,1)+COUNTIF(Y72:Y$108,Y72)-1,"")</f>
        <v>37</v>
      </c>
      <c r="AD72" s="58">
        <f>IFERROR(RANK(Z72,$Z$10:$Z$108,1)+COUNTIF(Z72:Z$108,Z72)-1,"")</f>
        <v>53</v>
      </c>
    </row>
    <row r="73" spans="2:30" x14ac:dyDescent="0.3">
      <c r="B73" s="66" t="s">
        <v>113</v>
      </c>
      <c r="C73" s="65">
        <v>1.75</v>
      </c>
      <c r="D73" s="65">
        <v>1.75</v>
      </c>
      <c r="E73" s="65">
        <v>1.75</v>
      </c>
      <c r="F73" s="67">
        <v>1.75</v>
      </c>
      <c r="G73" s="64">
        <v>745994</v>
      </c>
      <c r="H73" s="64">
        <v>1307079.76</v>
      </c>
      <c r="I73" s="63">
        <f t="shared" si="0"/>
        <v>0</v>
      </c>
      <c r="J73" s="62">
        <f>IFERROR(F73/VLOOKUP(B73,'[1]Year Start'!$A$3:$B$521,2,FALSE)-1,"")</f>
        <v>2.941176470588247E-2</v>
      </c>
      <c r="K73" s="35"/>
      <c r="L73" s="36"/>
      <c r="V73" s="61" t="str">
        <f t="shared" ref="V73:V91" si="23">IF(ISTEXT(B73),B73,"")</f>
        <v>NPFMCRFBK</v>
      </c>
      <c r="W73" s="60">
        <f t="shared" ref="W73:W91" si="24">IF(ISTEXT(B73),I73,"")</f>
        <v>0</v>
      </c>
      <c r="X73" s="60">
        <f t="shared" ref="X73:X91" si="25">IF(ISTEXT(B73),J73,"")</f>
        <v>2.941176470588247E-2</v>
      </c>
      <c r="Y73" s="59">
        <f t="shared" ref="Y73:Y91" si="26">IF(ISTEXT(B73),G73,"")</f>
        <v>745994</v>
      </c>
      <c r="Z73" s="59">
        <f t="shared" ref="Z73:Z91" si="27">IF(ISTEXT(B73),H73,"")</f>
        <v>1307079.76</v>
      </c>
      <c r="AA73" s="58">
        <f>IFERROR(RANK(W73,$W$10:$W$108,1)+COUNTIF(W73:W$108,W73)-1,"")</f>
        <v>34</v>
      </c>
      <c r="AB73" s="58">
        <f>IFERROR(RANK(X73,$X$10:$X$108,1)+COUNTIF(X73:X$108,X73)-1,"")</f>
        <v>39</v>
      </c>
      <c r="AC73" s="58">
        <f>IFERROR(RANK(Y73,$Y$10:$Y$108,1)+COUNTIF(Y73:Y$108,Y73)-1,"")</f>
        <v>55</v>
      </c>
      <c r="AD73" s="58">
        <f>IFERROR(RANK(Z73,$Z$10:$Z$108,1)+COUNTIF(Z73:Z$108,Z73)-1,"")</f>
        <v>47</v>
      </c>
    </row>
    <row r="74" spans="2:30" x14ac:dyDescent="0.3">
      <c r="B74" s="66" t="s">
        <v>84</v>
      </c>
      <c r="C74" s="65">
        <v>5.0199999999999996</v>
      </c>
      <c r="D74" s="65">
        <v>5.15</v>
      </c>
      <c r="E74" s="65">
        <v>5.15</v>
      </c>
      <c r="F74" s="67">
        <v>5.15</v>
      </c>
      <c r="G74" s="64">
        <v>1026108</v>
      </c>
      <c r="H74" s="64">
        <v>5267134.95</v>
      </c>
      <c r="I74" s="63">
        <f t="shared" ref="I74:I94" si="28">IFERROR(F74/C74-1,"")</f>
        <v>2.5896414342629681E-2</v>
      </c>
      <c r="J74" s="62">
        <f>IFERROR(F74/VLOOKUP(B74,'[1]Year Start'!$A$3:$B$521,2,FALSE)-1,"")</f>
        <v>0.39189189189189189</v>
      </c>
      <c r="K74" s="34"/>
      <c r="L74" s="34"/>
      <c r="N74" s="50"/>
      <c r="V74" s="61" t="str">
        <f t="shared" si="23"/>
        <v>OANDO</v>
      </c>
      <c r="W74" s="60">
        <f t="shared" si="24"/>
        <v>2.5896414342629681E-2</v>
      </c>
      <c r="X74" s="60">
        <f t="shared" si="25"/>
        <v>0.39189189189189189</v>
      </c>
      <c r="Y74" s="59">
        <f t="shared" si="26"/>
        <v>1026108</v>
      </c>
      <c r="Z74" s="59">
        <f t="shared" si="27"/>
        <v>5267134.95</v>
      </c>
      <c r="AA74" s="58">
        <f>IFERROR(RANK(W74,$W$10:$W$108,1)+COUNTIF(W74:W$108,W74)-1,"")</f>
        <v>85</v>
      </c>
      <c r="AB74" s="58">
        <f>IFERROR(RANK(X74,$X$10:$X$108,1)+COUNTIF(X74:X$108,X74)-1,"")</f>
        <v>71</v>
      </c>
      <c r="AC74" s="58">
        <f>IFERROR(RANK(Y74,$Y$10:$Y$108,1)+COUNTIF(Y74:Y$108,Y74)-1,"")</f>
        <v>60</v>
      </c>
      <c r="AD74" s="58">
        <f>IFERROR(RANK(Z74,$Z$10:$Z$108,1)+COUNTIF(Z74:Z$108,Z74)-1,"")</f>
        <v>64</v>
      </c>
    </row>
    <row r="75" spans="2:30" x14ac:dyDescent="0.3">
      <c r="B75" s="66" t="s">
        <v>85</v>
      </c>
      <c r="C75" s="65">
        <v>115.5</v>
      </c>
      <c r="D75" s="65">
        <v>125</v>
      </c>
      <c r="E75" s="65">
        <v>125</v>
      </c>
      <c r="F75" s="67">
        <v>125</v>
      </c>
      <c r="G75" s="64">
        <v>127861</v>
      </c>
      <c r="H75" s="64">
        <v>15983827.949999999</v>
      </c>
      <c r="I75" s="63">
        <f t="shared" si="28"/>
        <v>8.2251082251082241E-2</v>
      </c>
      <c r="J75" s="62">
        <f>IFERROR(F75/VLOOKUP(B75,'[1]Year Start'!$A$3:$B$521,2,FALSE)-1,"")</f>
        <v>0.37362637362637363</v>
      </c>
      <c r="K75" s="35"/>
      <c r="L75" s="36"/>
      <c r="V75" s="61" t="str">
        <f t="shared" si="23"/>
        <v>OKOMUOIL</v>
      </c>
      <c r="W75" s="60">
        <f t="shared" si="24"/>
        <v>8.2251082251082241E-2</v>
      </c>
      <c r="X75" s="60">
        <f t="shared" si="25"/>
        <v>0.37362637362637363</v>
      </c>
      <c r="Y75" s="59">
        <f t="shared" si="26"/>
        <v>127861</v>
      </c>
      <c r="Z75" s="59">
        <f t="shared" si="27"/>
        <v>15983827.949999999</v>
      </c>
      <c r="AA75" s="58">
        <f>IFERROR(RANK(W75,$W$10:$W$108,1)+COUNTIF(W75:W$108,W75)-1,"")</f>
        <v>96</v>
      </c>
      <c r="AB75" s="58">
        <f>IFERROR(RANK(X75,$X$10:$X$108,1)+COUNTIF(X75:X$108,X75)-1,"")</f>
        <v>70</v>
      </c>
      <c r="AC75" s="58">
        <f>IFERROR(RANK(Y75,$Y$10:$Y$108,1)+COUNTIF(Y75:Y$108,Y75)-1,"")</f>
        <v>31</v>
      </c>
      <c r="AD75" s="58">
        <f>IFERROR(RANK(Z75,$Z$10:$Z$108,1)+COUNTIF(Z75:Z$108,Z75)-1,"")</f>
        <v>75</v>
      </c>
    </row>
    <row r="76" spans="2:30" x14ac:dyDescent="0.3">
      <c r="B76" s="66" t="s">
        <v>86</v>
      </c>
      <c r="C76" s="65">
        <v>2.6</v>
      </c>
      <c r="D76" s="65">
        <v>0</v>
      </c>
      <c r="E76" s="65">
        <v>0</v>
      </c>
      <c r="F76" s="67">
        <v>2.6</v>
      </c>
      <c r="G76" s="64">
        <v>212433</v>
      </c>
      <c r="H76" s="64">
        <v>498393.22</v>
      </c>
      <c r="I76" s="63">
        <f t="shared" si="28"/>
        <v>0</v>
      </c>
      <c r="J76" s="62">
        <f>IFERROR(F76/VLOOKUP(B76,'[1]Year Start'!$A$3:$B$521,2,FALSE)-1,"")</f>
        <v>0.73333333333333339</v>
      </c>
      <c r="K76" s="34"/>
      <c r="L76" s="34"/>
      <c r="V76" s="61" t="str">
        <f t="shared" si="23"/>
        <v>PHARMDEKO</v>
      </c>
      <c r="W76" s="60">
        <f t="shared" si="24"/>
        <v>0</v>
      </c>
      <c r="X76" s="60">
        <f t="shared" si="25"/>
        <v>0.73333333333333339</v>
      </c>
      <c r="Y76" s="59">
        <f t="shared" si="26"/>
        <v>212433</v>
      </c>
      <c r="Z76" s="59">
        <f t="shared" si="27"/>
        <v>498393.22</v>
      </c>
      <c r="AA76" s="58">
        <f>IFERROR(RANK(W76,$W$10:$W$108,1)+COUNTIF(W76:W$108,W76)-1,"")</f>
        <v>33</v>
      </c>
      <c r="AB76" s="58">
        <f>IFERROR(RANK(X76,$X$10:$X$108,1)+COUNTIF(X76:X$108,X76)-1,"")</f>
        <v>85</v>
      </c>
      <c r="AC76" s="58">
        <f>IFERROR(RANK(Y76,$Y$10:$Y$108,1)+COUNTIF(Y76:Y$108,Y76)-1,"")</f>
        <v>36</v>
      </c>
      <c r="AD76" s="58">
        <f>IFERROR(RANK(Z76,$Z$10:$Z$108,1)+COUNTIF(Z76:Z$108,Z76)-1,"")</f>
        <v>29</v>
      </c>
    </row>
    <row r="77" spans="2:30" x14ac:dyDescent="0.3">
      <c r="B77" s="66" t="s">
        <v>87</v>
      </c>
      <c r="C77" s="65">
        <v>85</v>
      </c>
      <c r="D77" s="65">
        <v>0</v>
      </c>
      <c r="E77" s="65">
        <v>0</v>
      </c>
      <c r="F77" s="67">
        <v>85</v>
      </c>
      <c r="G77" s="64">
        <v>124344</v>
      </c>
      <c r="H77" s="64">
        <v>10502980</v>
      </c>
      <c r="I77" s="63">
        <f t="shared" si="28"/>
        <v>0</v>
      </c>
      <c r="J77" s="62">
        <f>IFERROR(F77/VLOOKUP(B77,'[1]Year Start'!$A$3:$B$521,2,FALSE)-1,"")</f>
        <v>0.19802677942212821</v>
      </c>
      <c r="K77" s="35"/>
      <c r="L77" s="36"/>
      <c r="V77" s="61" t="str">
        <f t="shared" si="23"/>
        <v>PRESCO</v>
      </c>
      <c r="W77" s="60">
        <f t="shared" si="24"/>
        <v>0</v>
      </c>
      <c r="X77" s="60">
        <f t="shared" si="25"/>
        <v>0.19802677942212821</v>
      </c>
      <c r="Y77" s="59">
        <f t="shared" si="26"/>
        <v>124344</v>
      </c>
      <c r="Z77" s="59">
        <f t="shared" si="27"/>
        <v>10502980</v>
      </c>
      <c r="AA77" s="58">
        <f>IFERROR(RANK(W77,$W$10:$W$108,1)+COUNTIF(W77:W$108,W77)-1,"")</f>
        <v>32</v>
      </c>
      <c r="AB77" s="58">
        <f>IFERROR(RANK(X77,$X$10:$X$108,1)+COUNTIF(X77:X$108,X77)-1,"")</f>
        <v>60</v>
      </c>
      <c r="AC77" s="58">
        <f>IFERROR(RANK(Y77,$Y$10:$Y$108,1)+COUNTIF(Y77:Y$108,Y77)-1,"")</f>
        <v>29</v>
      </c>
      <c r="AD77" s="58">
        <f>IFERROR(RANK(Z77,$Z$10:$Z$108,1)+COUNTIF(Z77:Z$108,Z77)-1,"")</f>
        <v>72</v>
      </c>
    </row>
    <row r="78" spans="2:30" x14ac:dyDescent="0.3">
      <c r="B78" s="66" t="s">
        <v>111</v>
      </c>
      <c r="C78" s="65">
        <v>0.46</v>
      </c>
      <c r="D78" s="65">
        <v>0</v>
      </c>
      <c r="E78" s="65">
        <v>0</v>
      </c>
      <c r="F78" s="67">
        <v>0.46</v>
      </c>
      <c r="G78" s="64">
        <v>127249</v>
      </c>
      <c r="H78" s="64">
        <v>56534.559999999998</v>
      </c>
      <c r="I78" s="63">
        <f t="shared" si="28"/>
        <v>0</v>
      </c>
      <c r="J78" s="62">
        <f>IFERROR(F78/VLOOKUP(B78,'[1]Year Start'!$A$3:$B$521,2,FALSE)-1,"")</f>
        <v>0</v>
      </c>
      <c r="K78" s="34"/>
      <c r="L78" s="34"/>
      <c r="V78" s="61" t="str">
        <f t="shared" si="23"/>
        <v>PRESTIGE</v>
      </c>
      <c r="W78" s="60">
        <f t="shared" si="24"/>
        <v>0</v>
      </c>
      <c r="X78" s="60">
        <f t="shared" si="25"/>
        <v>0</v>
      </c>
      <c r="Y78" s="59">
        <f t="shared" si="26"/>
        <v>127249</v>
      </c>
      <c r="Z78" s="59">
        <f t="shared" si="27"/>
        <v>56534.559999999998</v>
      </c>
      <c r="AA78" s="58">
        <f>IFERROR(RANK(W78,$W$10:$W$108,1)+COUNTIF(W78:W$108,W78)-1,"")</f>
        <v>31</v>
      </c>
      <c r="AB78" s="58">
        <f>IFERROR(RANK(X78,$X$10:$X$108,1)+COUNTIF(X78:X$108,X78)-1,"")</f>
        <v>32</v>
      </c>
      <c r="AC78" s="58">
        <f>IFERROR(RANK(Y78,$Y$10:$Y$108,1)+COUNTIF(Y78:Y$108,Y78)-1,"")</f>
        <v>30</v>
      </c>
      <c r="AD78" s="58">
        <f>IFERROR(RANK(Z78,$Z$10:$Z$108,1)+COUNTIF(Z78:Z$108,Z78)-1,"")</f>
        <v>12</v>
      </c>
    </row>
    <row r="79" spans="2:30" x14ac:dyDescent="0.3">
      <c r="B79" s="66" t="s">
        <v>88</v>
      </c>
      <c r="C79" s="65">
        <v>5.4</v>
      </c>
      <c r="D79" s="65">
        <v>0</v>
      </c>
      <c r="E79" s="65">
        <v>0</v>
      </c>
      <c r="F79" s="67">
        <v>5.4</v>
      </c>
      <c r="G79" s="64">
        <v>81743</v>
      </c>
      <c r="H79" s="64">
        <v>442724.65</v>
      </c>
      <c r="I79" s="63">
        <f t="shared" si="28"/>
        <v>0</v>
      </c>
      <c r="J79" s="62">
        <f>IFERROR(F79/VLOOKUP(B79,'[1]Year Start'!$A$3:$B$521,2,FALSE)-1,"")</f>
        <v>1.8867924528301883E-2</v>
      </c>
      <c r="K79" s="35"/>
      <c r="L79" s="36"/>
      <c r="V79" s="61" t="str">
        <f t="shared" si="23"/>
        <v>PZ</v>
      </c>
      <c r="W79" s="60">
        <f t="shared" si="24"/>
        <v>0</v>
      </c>
      <c r="X79" s="60">
        <f t="shared" si="25"/>
        <v>1.8867924528301883E-2</v>
      </c>
      <c r="Y79" s="59">
        <f t="shared" si="26"/>
        <v>81743</v>
      </c>
      <c r="Z79" s="59">
        <f t="shared" si="27"/>
        <v>442724.65</v>
      </c>
      <c r="AA79" s="58">
        <f>IFERROR(RANK(W79,$W$10:$W$108,1)+COUNTIF(W79:W$108,W79)-1,"")</f>
        <v>30</v>
      </c>
      <c r="AB79" s="58">
        <f>IFERROR(RANK(X79,$X$10:$X$108,1)+COUNTIF(X79:X$108,X79)-1,"")</f>
        <v>37</v>
      </c>
      <c r="AC79" s="58">
        <f>IFERROR(RANK(Y79,$Y$10:$Y$108,1)+COUNTIF(Y79:Y$108,Y79)-1,"")</f>
        <v>21</v>
      </c>
      <c r="AD79" s="58">
        <f>IFERROR(RANK(Z79,$Z$10:$Z$108,1)+COUNTIF(Z79:Z$108,Z79)-1,"")</f>
        <v>27</v>
      </c>
    </row>
    <row r="80" spans="2:30" x14ac:dyDescent="0.3">
      <c r="B80" s="66" t="s">
        <v>89</v>
      </c>
      <c r="C80" s="65">
        <v>3.25</v>
      </c>
      <c r="D80" s="65">
        <v>0</v>
      </c>
      <c r="E80" s="65">
        <v>0</v>
      </c>
      <c r="F80" s="67">
        <v>3.25</v>
      </c>
      <c r="G80" s="64">
        <v>62533</v>
      </c>
      <c r="H80" s="64">
        <v>203435.55</v>
      </c>
      <c r="I80" s="63">
        <f t="shared" si="28"/>
        <v>0</v>
      </c>
      <c r="J80" s="62">
        <f>IFERROR(F80/VLOOKUP(B80,'[1]Year Start'!$A$3:$B$521,2,FALSE)-1,"")</f>
        <v>-5.2478134110787167E-2</v>
      </c>
      <c r="K80" s="34"/>
      <c r="L80" s="34"/>
      <c r="V80" s="61" t="str">
        <f t="shared" si="23"/>
        <v>REDSTAREX</v>
      </c>
      <c r="W80" s="60">
        <f t="shared" si="24"/>
        <v>0</v>
      </c>
      <c r="X80" s="60">
        <f t="shared" si="25"/>
        <v>-5.2478134110787167E-2</v>
      </c>
      <c r="Y80" s="59">
        <f t="shared" si="26"/>
        <v>62533</v>
      </c>
      <c r="Z80" s="59">
        <f t="shared" si="27"/>
        <v>203435.55</v>
      </c>
      <c r="AA80" s="58">
        <f>IFERROR(RANK(W80,$W$10:$W$108,1)+COUNTIF(W80:W$108,W80)-1,"")</f>
        <v>29</v>
      </c>
      <c r="AB80" s="58">
        <f>IFERROR(RANK(X80,$X$10:$X$108,1)+COUNTIF(X80:X$108,X80)-1,"")</f>
        <v>23</v>
      </c>
      <c r="AC80" s="58">
        <f>IFERROR(RANK(Y80,$Y$10:$Y$108,1)+COUNTIF(Y80:Y$108,Y80)-1,"")</f>
        <v>20</v>
      </c>
      <c r="AD80" s="58">
        <f>IFERROR(RANK(Z80,$Z$10:$Z$108,1)+COUNTIF(Z80:Z$108,Z80)-1,"")</f>
        <v>20</v>
      </c>
    </row>
    <row r="81" spans="2:30" x14ac:dyDescent="0.3">
      <c r="B81" s="66" t="s">
        <v>90</v>
      </c>
      <c r="C81" s="65">
        <v>0.4</v>
      </c>
      <c r="D81" s="65">
        <v>0.38</v>
      </c>
      <c r="E81" s="65">
        <v>0.38</v>
      </c>
      <c r="F81" s="67">
        <v>0.38</v>
      </c>
      <c r="G81" s="64">
        <v>2672950</v>
      </c>
      <c r="H81" s="64">
        <v>1015721</v>
      </c>
      <c r="I81" s="63">
        <f t="shared" si="28"/>
        <v>-5.0000000000000044E-2</v>
      </c>
      <c r="J81" s="62">
        <f>IFERROR(F81/VLOOKUP(B81,'[1]Year Start'!$A$3:$B$521,2,FALSE)-1,"")</f>
        <v>0.72727272727272729</v>
      </c>
      <c r="K81" s="50"/>
      <c r="L81" s="50"/>
      <c r="V81" s="61" t="str">
        <f t="shared" si="23"/>
        <v>REGALINS</v>
      </c>
      <c r="W81" s="60">
        <f t="shared" si="24"/>
        <v>-5.0000000000000044E-2</v>
      </c>
      <c r="X81" s="60">
        <f t="shared" si="25"/>
        <v>0.72727272727272729</v>
      </c>
      <c r="Y81" s="59">
        <f t="shared" si="26"/>
        <v>2672950</v>
      </c>
      <c r="Z81" s="59">
        <f t="shared" si="27"/>
        <v>1015721</v>
      </c>
      <c r="AA81" s="58">
        <f>IFERROR(RANK(W81,$W$10:$W$108,1)+COUNTIF(W81:W$108,W81)-1,"")</f>
        <v>3</v>
      </c>
      <c r="AB81" s="58">
        <f>IFERROR(RANK(X81,$X$10:$X$108,1)+COUNTIF(X81:X$108,X81)-1,"")</f>
        <v>84</v>
      </c>
      <c r="AC81" s="58">
        <f>IFERROR(RANK(Y81,$Y$10:$Y$108,1)+COUNTIF(Y81:Y$108,Y81)-1,"")</f>
        <v>81</v>
      </c>
      <c r="AD81" s="58">
        <f>IFERROR(RANK(Z81,$Z$10:$Z$108,1)+COUNTIF(Z81:Z$108,Z81)-1,"")</f>
        <v>42</v>
      </c>
    </row>
    <row r="82" spans="2:30" x14ac:dyDescent="0.3">
      <c r="B82" s="66" t="s">
        <v>121</v>
      </c>
      <c r="C82" s="65">
        <v>0.61</v>
      </c>
      <c r="D82" s="65">
        <v>0.65</v>
      </c>
      <c r="E82" s="65">
        <v>0.65</v>
      </c>
      <c r="F82" s="67">
        <v>0.65</v>
      </c>
      <c r="G82" s="64">
        <v>1507303</v>
      </c>
      <c r="H82" s="64">
        <v>955466.71</v>
      </c>
      <c r="I82" s="63">
        <f t="shared" si="28"/>
        <v>6.5573770491803351E-2</v>
      </c>
      <c r="J82" s="62">
        <f>IFERROR(F82/VLOOKUP(B82,'[1]Year Start'!$A$3:$B$521,2,FALSE)-1,"")</f>
        <v>1.5</v>
      </c>
      <c r="K82" s="50"/>
      <c r="L82" s="50"/>
      <c r="V82" s="61" t="str">
        <f t="shared" si="23"/>
        <v>ROYALEX</v>
      </c>
      <c r="W82" s="60">
        <f t="shared" si="24"/>
        <v>6.5573770491803351E-2</v>
      </c>
      <c r="X82" s="60">
        <f t="shared" si="25"/>
        <v>1.5</v>
      </c>
      <c r="Y82" s="59">
        <f t="shared" si="26"/>
        <v>1507303</v>
      </c>
      <c r="Z82" s="59">
        <f t="shared" si="27"/>
        <v>955466.71</v>
      </c>
      <c r="AA82" s="58">
        <f>IFERROR(RANK(W82,$W$10:$W$108,1)+COUNTIF(W82:W$108,W82)-1,"")</f>
        <v>93</v>
      </c>
      <c r="AB82" s="58">
        <f>IFERROR(RANK(X82,$X$10:$X$108,1)+COUNTIF(X82:X$108,X82)-1,"")</f>
        <v>93</v>
      </c>
      <c r="AC82" s="58">
        <f>IFERROR(RANK(Y82,$Y$10:$Y$108,1)+COUNTIF(Y82:Y$108,Y82)-1,"")</f>
        <v>70</v>
      </c>
      <c r="AD82" s="58">
        <f>IFERROR(RANK(Z82,$Z$10:$Z$108,1)+COUNTIF(Z82:Z$108,Z82)-1,"")</f>
        <v>41</v>
      </c>
    </row>
    <row r="83" spans="2:30" x14ac:dyDescent="0.3">
      <c r="B83" s="66" t="s">
        <v>129</v>
      </c>
      <c r="C83" s="65">
        <v>0.2</v>
      </c>
      <c r="D83" s="65">
        <v>0</v>
      </c>
      <c r="E83" s="65">
        <v>0</v>
      </c>
      <c r="F83" s="67">
        <v>0.2</v>
      </c>
      <c r="G83" s="64">
        <v>3511</v>
      </c>
      <c r="H83" s="64">
        <v>702.2</v>
      </c>
      <c r="I83" s="63">
        <f t="shared" si="28"/>
        <v>0</v>
      </c>
      <c r="J83" s="62">
        <f>IFERROR(F83/VLOOKUP(B83,'[1]Year Start'!$A$3:$B$521,2,FALSE)-1,"")</f>
        <v>0</v>
      </c>
      <c r="K83" s="50"/>
      <c r="L83" s="50"/>
      <c r="V83" s="61" t="str">
        <f t="shared" si="23"/>
        <v>RTBRISCOE</v>
      </c>
      <c r="W83" s="60">
        <f t="shared" si="24"/>
        <v>0</v>
      </c>
      <c r="X83" s="60">
        <f t="shared" si="25"/>
        <v>0</v>
      </c>
      <c r="Y83" s="59">
        <f t="shared" si="26"/>
        <v>3511</v>
      </c>
      <c r="Z83" s="59">
        <f t="shared" si="27"/>
        <v>702.2</v>
      </c>
      <c r="AA83" s="58">
        <f>IFERROR(RANK(W83,$W$10:$W$108,1)+COUNTIF(W83:W$108,W83)-1,"")</f>
        <v>28</v>
      </c>
      <c r="AB83" s="58">
        <f>IFERROR(RANK(X83,$X$10:$X$108,1)+COUNTIF(X83:X$108,X83)-1,"")</f>
        <v>31</v>
      </c>
      <c r="AC83" s="58">
        <f>IFERROR(RANK(Y83,$Y$10:$Y$108,1)+COUNTIF(Y83:Y$108,Y83)-1,"")</f>
        <v>3</v>
      </c>
      <c r="AD83" s="58">
        <f>IFERROR(RANK(Z83,$Z$10:$Z$108,1)+COUNTIF(Z83:Z$108,Z83)-1,"")</f>
        <v>2</v>
      </c>
    </row>
    <row r="84" spans="2:30" x14ac:dyDescent="0.3">
      <c r="B84" s="66" t="s">
        <v>112</v>
      </c>
      <c r="C84" s="65">
        <v>0.87</v>
      </c>
      <c r="D84" s="65">
        <v>0</v>
      </c>
      <c r="E84" s="65">
        <v>0</v>
      </c>
      <c r="F84" s="67">
        <v>0.87</v>
      </c>
      <c r="G84" s="64">
        <v>7127</v>
      </c>
      <c r="H84" s="64">
        <v>6770.65</v>
      </c>
      <c r="I84" s="63">
        <f t="shared" si="28"/>
        <v>0</v>
      </c>
      <c r="J84" s="62">
        <f>IFERROR(F84/VLOOKUP(B84,'[1]Year Start'!$A$3:$B$521,2,FALSE)-1,"")</f>
        <v>-0.70307167235494883</v>
      </c>
      <c r="K84" s="50"/>
      <c r="L84" s="50"/>
      <c r="V84" s="61" t="str">
        <f t="shared" si="23"/>
        <v>SCOA</v>
      </c>
      <c r="W84" s="60">
        <f t="shared" si="24"/>
        <v>0</v>
      </c>
      <c r="X84" s="60">
        <f t="shared" si="25"/>
        <v>-0.70307167235494883</v>
      </c>
      <c r="Y84" s="59">
        <f t="shared" si="26"/>
        <v>7127</v>
      </c>
      <c r="Z84" s="59">
        <f t="shared" si="27"/>
        <v>6770.65</v>
      </c>
      <c r="AA84" s="58">
        <f>IFERROR(RANK(W84,$W$10:$W$108,1)+COUNTIF(W84:W$108,W84)-1,"")</f>
        <v>27</v>
      </c>
      <c r="AB84" s="58">
        <f>IFERROR(RANK(X84,$X$10:$X$108,1)+COUNTIF(X84:X$108,X84)-1,"")</f>
        <v>1</v>
      </c>
      <c r="AC84" s="58">
        <f>IFERROR(RANK(Y84,$Y$10:$Y$108,1)+COUNTIF(Y84:Y$108,Y84)-1,"")</f>
        <v>7</v>
      </c>
      <c r="AD84" s="58">
        <f>IFERROR(RANK(Z84,$Z$10:$Z$108,1)+COUNTIF(Z84:Z$108,Z84)-1,"")</f>
        <v>5</v>
      </c>
    </row>
    <row r="85" spans="2:30" x14ac:dyDescent="0.3">
      <c r="B85" s="66" t="s">
        <v>91</v>
      </c>
      <c r="C85" s="65">
        <v>710</v>
      </c>
      <c r="D85" s="65">
        <v>710</v>
      </c>
      <c r="E85" s="65">
        <v>710</v>
      </c>
      <c r="F85" s="67">
        <v>710</v>
      </c>
      <c r="G85" s="64">
        <v>326202</v>
      </c>
      <c r="H85" s="64">
        <v>231625962.09999999</v>
      </c>
      <c r="I85" s="63">
        <f t="shared" si="28"/>
        <v>0</v>
      </c>
      <c r="J85" s="62">
        <f>IFERROR(F85/VLOOKUP(B85,'[1]Year Start'!$A$3:$B$521,2,FALSE)-1,"")</f>
        <v>0.76485210042257012</v>
      </c>
      <c r="K85" s="50"/>
      <c r="L85" s="50"/>
      <c r="V85" s="61" t="str">
        <f t="shared" si="23"/>
        <v>SEPLAT</v>
      </c>
      <c r="W85" s="60">
        <f t="shared" si="24"/>
        <v>0</v>
      </c>
      <c r="X85" s="60">
        <f t="shared" si="25"/>
        <v>0.76485210042257012</v>
      </c>
      <c r="Y85" s="59">
        <f t="shared" si="26"/>
        <v>326202</v>
      </c>
      <c r="Z85" s="59">
        <f t="shared" si="27"/>
        <v>231625962.09999999</v>
      </c>
      <c r="AA85" s="58">
        <f>IFERROR(RANK(W85,$W$10:$W$108,1)+COUNTIF(W85:W$108,W85)-1,"")</f>
        <v>26</v>
      </c>
      <c r="AB85" s="58">
        <f>IFERROR(RANK(X85,$X$10:$X$108,1)+COUNTIF(X85:X$108,X85)-1,"")</f>
        <v>86</v>
      </c>
      <c r="AC85" s="58">
        <f>IFERROR(RANK(Y85,$Y$10:$Y$108,1)+COUNTIF(Y85:Y$108,Y85)-1,"")</f>
        <v>44</v>
      </c>
      <c r="AD85" s="58">
        <f>IFERROR(RANK(Z85,$Z$10:$Z$108,1)+COUNTIF(Z85:Z$108,Z85)-1,"")</f>
        <v>96</v>
      </c>
    </row>
    <row r="86" spans="2:30" x14ac:dyDescent="0.3">
      <c r="B86" s="66" t="s">
        <v>92</v>
      </c>
      <c r="C86" s="65">
        <v>0.24</v>
      </c>
      <c r="D86" s="65">
        <v>0.23</v>
      </c>
      <c r="E86" s="65">
        <v>0.22</v>
      </c>
      <c r="F86" s="67">
        <v>0.23</v>
      </c>
      <c r="G86" s="64">
        <v>3599154</v>
      </c>
      <c r="H86" s="64">
        <v>823405.02</v>
      </c>
      <c r="I86" s="63">
        <f t="shared" si="28"/>
        <v>-4.166666666666663E-2</v>
      </c>
      <c r="J86" s="62">
        <f>IFERROR(F86/VLOOKUP(B86,'[1]Year Start'!$A$3:$B$521,2,FALSE)-1,"")</f>
        <v>0.14999999999999991</v>
      </c>
      <c r="K86" s="50"/>
      <c r="L86" s="50"/>
      <c r="V86" s="61" t="str">
        <f t="shared" si="23"/>
        <v>SOVRENINS</v>
      </c>
      <c r="W86" s="60">
        <f t="shared" si="24"/>
        <v>-4.166666666666663E-2</v>
      </c>
      <c r="X86" s="60">
        <f t="shared" si="25"/>
        <v>0.14999999999999991</v>
      </c>
      <c r="Y86" s="59">
        <f t="shared" si="26"/>
        <v>3599154</v>
      </c>
      <c r="Z86" s="59">
        <f t="shared" si="27"/>
        <v>823405.02</v>
      </c>
      <c r="AA86" s="58">
        <f>IFERROR(RANK(W86,$W$10:$W$108,1)+COUNTIF(W86:W$108,W86)-1,"")</f>
        <v>6</v>
      </c>
      <c r="AB86" s="58">
        <f>IFERROR(RANK(X86,$X$10:$X$108,1)+COUNTIF(X86:X$108,X86)-1,"")</f>
        <v>55</v>
      </c>
      <c r="AC86" s="58">
        <f>IFERROR(RANK(Y86,$Y$10:$Y$108,1)+COUNTIF(Y86:Y$108,Y86)-1,"")</f>
        <v>84</v>
      </c>
      <c r="AD86" s="58">
        <f>IFERROR(RANK(Z86,$Z$10:$Z$108,1)+COUNTIF(Z86:Z$108,Z86)-1,"")</f>
        <v>37</v>
      </c>
    </row>
    <row r="87" spans="2:30" x14ac:dyDescent="0.3">
      <c r="B87" s="66" t="s">
        <v>93</v>
      </c>
      <c r="C87" s="65">
        <v>38.299999999999997</v>
      </c>
      <c r="D87" s="65">
        <v>0</v>
      </c>
      <c r="E87" s="65">
        <v>0</v>
      </c>
      <c r="F87" s="67">
        <v>38.299999999999997</v>
      </c>
      <c r="G87" s="64">
        <v>669610</v>
      </c>
      <c r="H87" s="64">
        <v>25702896.649999999</v>
      </c>
      <c r="I87" s="63">
        <f t="shared" si="28"/>
        <v>0</v>
      </c>
      <c r="J87" s="62">
        <f>IFERROR(F87/VLOOKUP(B87,'[1]Year Start'!$A$3:$B$521,2,FALSE)-1,"")</f>
        <v>-0.13053348467650394</v>
      </c>
      <c r="K87" s="50"/>
      <c r="L87" s="50"/>
      <c r="V87" s="61" t="str">
        <f t="shared" si="23"/>
        <v>STANBIC</v>
      </c>
      <c r="W87" s="60">
        <f t="shared" si="24"/>
        <v>0</v>
      </c>
      <c r="X87" s="60">
        <f t="shared" si="25"/>
        <v>-0.13053348467650394</v>
      </c>
      <c r="Y87" s="59">
        <f t="shared" si="26"/>
        <v>669610</v>
      </c>
      <c r="Z87" s="59">
        <f t="shared" si="27"/>
        <v>25702896.649999999</v>
      </c>
      <c r="AA87" s="58">
        <f>IFERROR(RANK(W87,$W$10:$W$108,1)+COUNTIF(W87:W$108,W87)-1,"")</f>
        <v>25</v>
      </c>
      <c r="AB87" s="58">
        <f>IFERROR(RANK(X87,$X$10:$X$108,1)+COUNTIF(X87:X$108,X87)-1,"")</f>
        <v>13</v>
      </c>
      <c r="AC87" s="58">
        <f>IFERROR(RANK(Y87,$Y$10:$Y$108,1)+COUNTIF(Y87:Y$108,Y87)-1,"")</f>
        <v>52</v>
      </c>
      <c r="AD87" s="58">
        <f>IFERROR(RANK(Z87,$Z$10:$Z$108,1)+COUNTIF(Z87:Z$108,Z87)-1,"")</f>
        <v>83</v>
      </c>
    </row>
    <row r="88" spans="2:30" x14ac:dyDescent="0.3">
      <c r="B88" s="66" t="s">
        <v>94</v>
      </c>
      <c r="C88" s="65">
        <v>1.46</v>
      </c>
      <c r="D88" s="65">
        <v>1.53</v>
      </c>
      <c r="E88" s="65">
        <v>1.5</v>
      </c>
      <c r="F88" s="67">
        <v>1.53</v>
      </c>
      <c r="G88" s="64">
        <v>2188710</v>
      </c>
      <c r="H88" s="64">
        <v>3306109.91</v>
      </c>
      <c r="I88" s="63">
        <f t="shared" si="28"/>
        <v>4.7945205479452024E-2</v>
      </c>
      <c r="J88" s="62">
        <f>IFERROR(F88/VLOOKUP(B88,'[1]Year Start'!$A$3:$B$521,2,FALSE)-1,"")</f>
        <v>-0.25</v>
      </c>
      <c r="K88" s="50"/>
      <c r="L88" s="50"/>
      <c r="V88" s="61" t="str">
        <f t="shared" si="23"/>
        <v>STERLNBANK</v>
      </c>
      <c r="W88" s="60">
        <f t="shared" si="24"/>
        <v>4.7945205479452024E-2</v>
      </c>
      <c r="X88" s="60">
        <f t="shared" si="25"/>
        <v>-0.25</v>
      </c>
      <c r="Y88" s="59">
        <f t="shared" si="26"/>
        <v>2188710</v>
      </c>
      <c r="Z88" s="59">
        <f t="shared" si="27"/>
        <v>3306109.91</v>
      </c>
      <c r="AA88" s="58">
        <f>IFERROR(RANK(W88,$W$10:$W$108,1)+COUNTIF(W88:W$108,W88)-1,"")</f>
        <v>92</v>
      </c>
      <c r="AB88" s="58">
        <f>IFERROR(RANK(X88,$X$10:$X$108,1)+COUNTIF(X88:X$108,X88)-1,"")</f>
        <v>4</v>
      </c>
      <c r="AC88" s="58">
        <f>IFERROR(RANK(Y88,$Y$10:$Y$108,1)+COUNTIF(Y88:Y$108,Y88)-1,"")</f>
        <v>78</v>
      </c>
      <c r="AD88" s="58">
        <f>IFERROR(RANK(Z88,$Z$10:$Z$108,1)+COUNTIF(Z88:Z$108,Z88)-1,"")</f>
        <v>56</v>
      </c>
    </row>
    <row r="89" spans="2:30" x14ac:dyDescent="0.3">
      <c r="B89" s="66" t="s">
        <v>95</v>
      </c>
      <c r="C89" s="65">
        <v>192</v>
      </c>
      <c r="D89" s="65">
        <v>0</v>
      </c>
      <c r="E89" s="65">
        <v>0</v>
      </c>
      <c r="F89" s="67">
        <v>192</v>
      </c>
      <c r="G89" s="64">
        <v>55584</v>
      </c>
      <c r="H89" s="64">
        <v>10572867.9</v>
      </c>
      <c r="I89" s="63">
        <f t="shared" si="28"/>
        <v>0</v>
      </c>
      <c r="J89" s="62">
        <f>IFERROR(F89/VLOOKUP(B89,'[1]Year Start'!$A$3:$B$521,2,FALSE)-1,"")</f>
        <v>0.47692307692307701</v>
      </c>
      <c r="K89" s="50"/>
      <c r="L89" s="50"/>
      <c r="V89" s="61" t="str">
        <f t="shared" si="23"/>
        <v>TOTAL</v>
      </c>
      <c r="W89" s="60">
        <f t="shared" si="24"/>
        <v>0</v>
      </c>
      <c r="X89" s="60">
        <f t="shared" si="25"/>
        <v>0.47692307692307701</v>
      </c>
      <c r="Y89" s="59">
        <f t="shared" si="26"/>
        <v>55584</v>
      </c>
      <c r="Z89" s="59">
        <f t="shared" si="27"/>
        <v>10572867.9</v>
      </c>
      <c r="AA89" s="58">
        <f>IFERROR(RANK(W89,$W$10:$W$108,1)+COUNTIF(W89:W$108,W89)-1,"")</f>
        <v>24</v>
      </c>
      <c r="AB89" s="58">
        <f>IFERROR(RANK(X89,$X$10:$X$108,1)+COUNTIF(X89:X$108,X89)-1,"")</f>
        <v>77</v>
      </c>
      <c r="AC89" s="58">
        <f>IFERROR(RANK(Y89,$Y$10:$Y$108,1)+COUNTIF(Y89:Y$108,Y89)-1,"")</f>
        <v>19</v>
      </c>
      <c r="AD89" s="58">
        <f>IFERROR(RANK(Z89,$Z$10:$Z$108,1)+COUNTIF(Z89:Z$108,Z89)-1,"")</f>
        <v>73</v>
      </c>
    </row>
    <row r="90" spans="2:30" x14ac:dyDescent="0.3">
      <c r="B90" s="66" t="s">
        <v>123</v>
      </c>
      <c r="C90" s="65">
        <v>5.43</v>
      </c>
      <c r="D90" s="65">
        <v>5.97</v>
      </c>
      <c r="E90" s="65">
        <v>5.97</v>
      </c>
      <c r="F90" s="67">
        <v>5.97</v>
      </c>
      <c r="G90" s="64">
        <v>299015</v>
      </c>
      <c r="H90" s="64">
        <v>1762977.96</v>
      </c>
      <c r="I90" s="63">
        <f t="shared" si="28"/>
        <v>9.9447513812154664E-2</v>
      </c>
      <c r="J90" s="62">
        <f>IFERROR(F90/VLOOKUP(B90,'[1]Year Start'!$A$3:$B$521,2,FALSE)-1,"")</f>
        <v>0.21836734693877546</v>
      </c>
      <c r="K90" s="50"/>
      <c r="L90" s="50"/>
      <c r="V90" s="61" t="str">
        <f t="shared" si="23"/>
        <v>TRANSCOHOT</v>
      </c>
      <c r="W90" s="60">
        <f t="shared" si="24"/>
        <v>9.9447513812154664E-2</v>
      </c>
      <c r="X90" s="60">
        <f t="shared" si="25"/>
        <v>0.21836734693877546</v>
      </c>
      <c r="Y90" s="59">
        <f t="shared" si="26"/>
        <v>299015</v>
      </c>
      <c r="Z90" s="59">
        <f t="shared" si="27"/>
        <v>1762977.96</v>
      </c>
      <c r="AA90" s="58">
        <f>IFERROR(RANK(W90,$W$10:$W$108,1)+COUNTIF(W90:W$108,W90)-1,"")</f>
        <v>99</v>
      </c>
      <c r="AB90" s="58">
        <f>IFERROR(RANK(X90,$X$10:$X$108,1)+COUNTIF(X90:X$108,X90)-1,"")</f>
        <v>62</v>
      </c>
      <c r="AC90" s="58">
        <f>IFERROR(RANK(Y90,$Y$10:$Y$108,1)+COUNTIF(Y90:Y$108,Y90)-1,"")</f>
        <v>43</v>
      </c>
      <c r="AD90" s="58">
        <f>IFERROR(RANK(Z90,$Z$10:$Z$108,1)+COUNTIF(Z90:Z$108,Z90)-1,"")</f>
        <v>52</v>
      </c>
    </row>
    <row r="91" spans="2:30" x14ac:dyDescent="0.3">
      <c r="B91" s="66" t="s">
        <v>96</v>
      </c>
      <c r="C91" s="65">
        <v>0.96</v>
      </c>
      <c r="D91" s="65">
        <v>0.98</v>
      </c>
      <c r="E91" s="65">
        <v>0.96</v>
      </c>
      <c r="F91" s="67">
        <v>0.96</v>
      </c>
      <c r="G91" s="64">
        <v>18023225</v>
      </c>
      <c r="H91" s="64">
        <v>17340873.359999999</v>
      </c>
      <c r="I91" s="63">
        <f t="shared" si="28"/>
        <v>0</v>
      </c>
      <c r="J91" s="62">
        <f>IFERROR(F91/VLOOKUP(B91,'[1]Year Start'!$A$3:$B$521,2,FALSE)-1,"")</f>
        <v>6.6666666666666652E-2</v>
      </c>
      <c r="K91" s="50"/>
      <c r="L91" s="50"/>
      <c r="V91" s="61" t="str">
        <f t="shared" si="23"/>
        <v>TRANSCORP</v>
      </c>
      <c r="W91" s="60">
        <f t="shared" si="24"/>
        <v>0</v>
      </c>
      <c r="X91" s="60">
        <f t="shared" si="25"/>
        <v>6.6666666666666652E-2</v>
      </c>
      <c r="Y91" s="59">
        <f t="shared" si="26"/>
        <v>18023225</v>
      </c>
      <c r="Z91" s="59">
        <f t="shared" si="27"/>
        <v>17340873.359999999</v>
      </c>
      <c r="AA91" s="58">
        <f>IFERROR(RANK(W91,$W$10:$W$108,1)+COUNTIF(W91:W$108,W91)-1,"")</f>
        <v>23</v>
      </c>
      <c r="AB91" s="58">
        <f>IFERROR(RANK(X91,$X$10:$X$108,1)+COUNTIF(X91:X$108,X91)-1,"")</f>
        <v>43</v>
      </c>
      <c r="AC91" s="58">
        <f>IFERROR(RANK(Y91,$Y$10:$Y$108,1)+COUNTIF(Y91:Y$108,Y91)-1,"")</f>
        <v>94</v>
      </c>
      <c r="AD91" s="58">
        <f>IFERROR(RANK(Z91,$Z$10:$Z$108,1)+COUNTIF(Z91:Z$108,Z91)-1,"")</f>
        <v>76</v>
      </c>
    </row>
    <row r="92" spans="2:30" x14ac:dyDescent="0.3">
      <c r="B92" s="66" t="s">
        <v>130</v>
      </c>
      <c r="C92" s="65">
        <v>0.89</v>
      </c>
      <c r="D92" s="65">
        <v>0</v>
      </c>
      <c r="E92" s="65">
        <v>0</v>
      </c>
      <c r="F92" s="67">
        <v>0.89</v>
      </c>
      <c r="G92" s="64">
        <v>47800</v>
      </c>
      <c r="H92" s="64">
        <v>42064</v>
      </c>
      <c r="I92" s="63">
        <f t="shared" si="28"/>
        <v>0</v>
      </c>
      <c r="J92" s="62">
        <f>IFERROR(F92/VLOOKUP(B92,'[1]Year Start'!$A$3:$B$521,2,FALSE)-1,"")</f>
        <v>0.23611111111111116</v>
      </c>
      <c r="V92" s="61" t="str">
        <f t="shared" ref="V92:V94" si="29">IF(ISTEXT(B92),B92,"")</f>
        <v>TRANSEXPR</v>
      </c>
      <c r="W92" s="60">
        <f t="shared" ref="W92:W94" si="30">IF(ISTEXT(B92),I92,"")</f>
        <v>0</v>
      </c>
      <c r="X92" s="60">
        <f t="shared" ref="X92:X94" si="31">IF(ISTEXT(B92),J92,"")</f>
        <v>0.23611111111111116</v>
      </c>
      <c r="Y92" s="59">
        <f t="shared" ref="Y92:Y94" si="32">IF(ISTEXT(B92),G92,"")</f>
        <v>47800</v>
      </c>
      <c r="Z92" s="59">
        <f t="shared" ref="Z92:Z94" si="33">IF(ISTEXT(B92),H92,"")</f>
        <v>42064</v>
      </c>
      <c r="AA92" s="58">
        <f>IFERROR(RANK(W92,$W$10:$W$108,1)+COUNTIF(W92:W$108,W92)-1,"")</f>
        <v>22</v>
      </c>
      <c r="AB92" s="58">
        <f>IFERROR(RANK(X92,$X$10:$X$108,1)+COUNTIF(X92:X$108,X92)-1,"")</f>
        <v>65</v>
      </c>
      <c r="AC92" s="58">
        <f>IFERROR(RANK(Y92,$Y$10:$Y$108,1)+COUNTIF(Y92:Y$108,Y92)-1,"")</f>
        <v>16</v>
      </c>
      <c r="AD92" s="58">
        <f>IFERROR(RANK(Z92,$Z$10:$Z$108,1)+COUNTIF(Z92:Z$108,Z92)-1,"")</f>
        <v>11</v>
      </c>
    </row>
    <row r="93" spans="2:30" x14ac:dyDescent="0.3">
      <c r="B93" s="66" t="s">
        <v>97</v>
      </c>
      <c r="C93" s="65">
        <v>0.96</v>
      </c>
      <c r="D93" s="65">
        <v>0</v>
      </c>
      <c r="E93" s="65">
        <v>0</v>
      </c>
      <c r="F93" s="67">
        <v>0.96</v>
      </c>
      <c r="G93" s="64">
        <v>15017</v>
      </c>
      <c r="H93" s="64">
        <v>13815.3</v>
      </c>
      <c r="I93" s="63">
        <f t="shared" si="28"/>
        <v>0</v>
      </c>
      <c r="J93" s="62">
        <f>IFERROR(F93/VLOOKUP(B93,'[1]Year Start'!$A$3:$B$521,2,FALSE)-1,"")</f>
        <v>0.5</v>
      </c>
      <c r="V93" s="61" t="str">
        <f t="shared" si="29"/>
        <v>TRIPPLEG</v>
      </c>
      <c r="W93" s="60">
        <f t="shared" si="30"/>
        <v>0</v>
      </c>
      <c r="X93" s="60">
        <f t="shared" si="31"/>
        <v>0.5</v>
      </c>
      <c r="Y93" s="59">
        <f t="shared" si="32"/>
        <v>15017</v>
      </c>
      <c r="Z93" s="59">
        <f t="shared" si="33"/>
        <v>13815.3</v>
      </c>
      <c r="AA93" s="58">
        <f>IFERROR(RANK(W93,$W$10:$W$108,1)+COUNTIF(W93:W$108,W93)-1,"")</f>
        <v>21</v>
      </c>
      <c r="AB93" s="58">
        <f>IFERROR(RANK(X93,$X$10:$X$108,1)+COUNTIF(X93:X$108,X93)-1,"")</f>
        <v>78</v>
      </c>
      <c r="AC93" s="58">
        <f>IFERROR(RANK(Y93,$Y$10:$Y$108,1)+COUNTIF(Y93:Y$108,Y93)-1,"")</f>
        <v>10</v>
      </c>
      <c r="AD93" s="58">
        <f>IFERROR(RANK(Z93,$Z$10:$Z$108,1)+COUNTIF(Z93:Z$108,Z93)-1,"")</f>
        <v>6</v>
      </c>
    </row>
    <row r="94" spans="2:30" x14ac:dyDescent="0.3">
      <c r="B94" s="66" t="s">
        <v>98</v>
      </c>
      <c r="C94" s="65">
        <v>10.65</v>
      </c>
      <c r="D94" s="65">
        <v>0</v>
      </c>
      <c r="E94" s="65">
        <v>0</v>
      </c>
      <c r="F94" s="67">
        <v>10.65</v>
      </c>
      <c r="G94" s="64">
        <v>1673937</v>
      </c>
      <c r="H94" s="64">
        <v>17926361.550000001</v>
      </c>
      <c r="I94" s="63">
        <f t="shared" si="28"/>
        <v>0</v>
      </c>
      <c r="J94" s="62">
        <f>IFERROR(F94/VLOOKUP(B94,'[1]Year Start'!$A$3:$B$521,2,FALSE)-1,"")</f>
        <v>0.46896551724137936</v>
      </c>
      <c r="V94" s="61" t="str">
        <f t="shared" si="29"/>
        <v>UACN</v>
      </c>
      <c r="W94" s="60">
        <f t="shared" si="30"/>
        <v>0</v>
      </c>
      <c r="X94" s="60">
        <f t="shared" si="31"/>
        <v>0.46896551724137936</v>
      </c>
      <c r="Y94" s="59">
        <f t="shared" si="32"/>
        <v>1673937</v>
      </c>
      <c r="Z94" s="59">
        <f t="shared" si="33"/>
        <v>17926361.550000001</v>
      </c>
      <c r="AA94" s="58">
        <f>IFERROR(RANK(W94,$W$10:$W$108,1)+COUNTIF(W94:W$108,W94)-1,"")</f>
        <v>20</v>
      </c>
      <c r="AB94" s="58">
        <f>IFERROR(RANK(X94,$X$10:$X$108,1)+COUNTIF(X94:X$108,X94)-1,"")</f>
        <v>76</v>
      </c>
      <c r="AC94" s="58">
        <f>IFERROR(RANK(Y94,$Y$10:$Y$108,1)+COUNTIF(Y94:Y$108,Y94)-1,"")</f>
        <v>72</v>
      </c>
      <c r="AD94" s="58">
        <f>IFERROR(RANK(Z94,$Z$10:$Z$108,1)+COUNTIF(Z94:Z$108,Z94)-1,"")</f>
        <v>77</v>
      </c>
    </row>
    <row r="95" spans="2:30" x14ac:dyDescent="0.3">
      <c r="B95" s="66" t="s">
        <v>99</v>
      </c>
      <c r="C95" s="65">
        <v>8.0500000000000007</v>
      </c>
      <c r="D95" s="65">
        <v>8.4</v>
      </c>
      <c r="E95" s="65">
        <v>8.0500000000000007</v>
      </c>
      <c r="F95" s="67">
        <v>8.3000000000000007</v>
      </c>
      <c r="G95" s="64">
        <v>16546278</v>
      </c>
      <c r="H95" s="64">
        <v>137637969.40000001</v>
      </c>
      <c r="I95" s="63">
        <f>IFERROR(F95/C95-1,"")</f>
        <v>3.105590062111796E-2</v>
      </c>
      <c r="J95" s="62">
        <f>IFERROR(F95/VLOOKUP(B95,'[1]Year Start'!$A$3:$B$521,2,FALSE)-1,"")</f>
        <v>-4.0462427745664664E-2</v>
      </c>
      <c r="V95" s="61" t="str">
        <f t="shared" ref="V95:V103" si="34">IF(ISTEXT(B95),B95,"")</f>
        <v>UBA</v>
      </c>
      <c r="W95" s="60">
        <f t="shared" ref="W95:W103" si="35">IF(ISTEXT(B95),I95,"")</f>
        <v>3.105590062111796E-2</v>
      </c>
      <c r="X95" s="60">
        <f t="shared" ref="X95:X103" si="36">IF(ISTEXT(B95),J95,"")</f>
        <v>-4.0462427745664664E-2</v>
      </c>
      <c r="Y95" s="59">
        <f t="shared" ref="Y95:Y103" si="37">IF(ISTEXT(B95),G95,"")</f>
        <v>16546278</v>
      </c>
      <c r="Z95" s="59">
        <f t="shared" ref="Z95:Z103" si="38">IF(ISTEXT(B95),H95,"")</f>
        <v>137637969.40000001</v>
      </c>
      <c r="AA95" s="58">
        <f>IFERROR(RANK(W95,$W$10:$W$108,1)+COUNTIF(W95:W$108,W95)-1,"")</f>
        <v>88</v>
      </c>
      <c r="AB95" s="58">
        <f>IFERROR(RANK(X95,$X$10:$X$108,1)+COUNTIF(X95:X$108,X95)-1,"")</f>
        <v>27</v>
      </c>
      <c r="AC95" s="58">
        <f>IFERROR(RANK(Y95,$Y$10:$Y$108,1)+COUNTIF(Y95:Y$108,Y95)-1,"")</f>
        <v>92</v>
      </c>
      <c r="AD95" s="58">
        <f>IFERROR(RANK(Z95,$Z$10:$Z$108,1)+COUNTIF(Z95:Z$108,Z95)-1,"")</f>
        <v>94</v>
      </c>
    </row>
    <row r="96" spans="2:30" x14ac:dyDescent="0.3">
      <c r="B96" s="66" t="s">
        <v>100</v>
      </c>
      <c r="C96" s="65">
        <v>5</v>
      </c>
      <c r="D96" s="65">
        <v>5.0999999999999996</v>
      </c>
      <c r="E96" s="65">
        <v>4.95</v>
      </c>
      <c r="F96" s="67">
        <v>5</v>
      </c>
      <c r="G96" s="64">
        <v>3683405</v>
      </c>
      <c r="H96" s="64">
        <v>18443933.199999999</v>
      </c>
      <c r="I96" s="63">
        <f t="shared" ref="I96:I103" si="39">IFERROR(F96/C96-1,"")</f>
        <v>0</v>
      </c>
      <c r="J96" s="62">
        <f>IFERROR(F96/VLOOKUP(B96,'[1]Year Start'!$A$3:$B$521,2,FALSE)-1,"")</f>
        <v>-6.5420560747663448E-2</v>
      </c>
      <c r="V96" s="61" t="str">
        <f t="shared" si="34"/>
        <v>UBN</v>
      </c>
      <c r="W96" s="60">
        <f t="shared" si="35"/>
        <v>0</v>
      </c>
      <c r="X96" s="60">
        <f t="shared" si="36"/>
        <v>-6.5420560747663448E-2</v>
      </c>
      <c r="Y96" s="59">
        <f t="shared" si="37"/>
        <v>3683405</v>
      </c>
      <c r="Z96" s="59">
        <f t="shared" si="38"/>
        <v>18443933.199999999</v>
      </c>
      <c r="AA96" s="58">
        <f>IFERROR(RANK(W96,$W$10:$W$108,1)+COUNTIF(W96:W$108,W96)-1,"")</f>
        <v>19</v>
      </c>
      <c r="AB96" s="58">
        <f>IFERROR(RANK(X96,$X$10:$X$108,1)+COUNTIF(X96:X$108,X96)-1,"")</f>
        <v>21</v>
      </c>
      <c r="AC96" s="58">
        <f>IFERROR(RANK(Y96,$Y$10:$Y$108,1)+COUNTIF(Y96:Y$108,Y96)-1,"")</f>
        <v>85</v>
      </c>
      <c r="AD96" s="58">
        <f>IFERROR(RANK(Z96,$Z$10:$Z$108,1)+COUNTIF(Z96:Z$108,Z96)-1,"")</f>
        <v>78</v>
      </c>
    </row>
    <row r="97" spans="2:30" x14ac:dyDescent="0.3">
      <c r="B97" s="66" t="s">
        <v>101</v>
      </c>
      <c r="C97" s="65">
        <v>9</v>
      </c>
      <c r="D97" s="65">
        <v>9.15</v>
      </c>
      <c r="E97" s="65">
        <v>9.1</v>
      </c>
      <c r="F97" s="67">
        <v>9.15</v>
      </c>
      <c r="G97" s="64">
        <v>2236950</v>
      </c>
      <c r="H97" s="64">
        <v>20441086.949999999</v>
      </c>
      <c r="I97" s="63">
        <f t="shared" si="39"/>
        <v>1.6666666666666607E-2</v>
      </c>
      <c r="J97" s="62">
        <f>IFERROR(F97/VLOOKUP(B97,'[1]Year Start'!$A$3:$B$521,2,FALSE)-1,"")</f>
        <v>0.9426751592356688</v>
      </c>
      <c r="V97" s="61" t="str">
        <f t="shared" si="34"/>
        <v>UCAP</v>
      </c>
      <c r="W97" s="60">
        <f t="shared" si="35"/>
        <v>1.6666666666666607E-2</v>
      </c>
      <c r="X97" s="60">
        <f t="shared" si="36"/>
        <v>0.9426751592356688</v>
      </c>
      <c r="Y97" s="59">
        <f t="shared" si="37"/>
        <v>2236950</v>
      </c>
      <c r="Z97" s="59">
        <f t="shared" si="38"/>
        <v>20441086.949999999</v>
      </c>
      <c r="AA97" s="58">
        <f>IFERROR(RANK(W97,$W$10:$W$108,1)+COUNTIF(W97:W$108,W97)-1,"")</f>
        <v>78</v>
      </c>
      <c r="AB97" s="58">
        <f>IFERROR(RANK(X97,$X$10:$X$108,1)+COUNTIF(X97:X$108,X97)-1,"")</f>
        <v>89</v>
      </c>
      <c r="AC97" s="58">
        <f>IFERROR(RANK(Y97,$Y$10:$Y$108,1)+COUNTIF(Y97:Y$108,Y97)-1,"")</f>
        <v>79</v>
      </c>
      <c r="AD97" s="58">
        <f>IFERROR(RANK(Z97,$Z$10:$Z$108,1)+COUNTIF(Z97:Z$108,Z97)-1,"")</f>
        <v>80</v>
      </c>
    </row>
    <row r="98" spans="2:30" x14ac:dyDescent="0.3">
      <c r="B98" s="66" t="s">
        <v>102</v>
      </c>
      <c r="C98" s="65">
        <v>13.2</v>
      </c>
      <c r="D98" s="65">
        <v>13.2</v>
      </c>
      <c r="E98" s="65">
        <v>13.2</v>
      </c>
      <c r="F98" s="67">
        <v>13.2</v>
      </c>
      <c r="G98" s="64">
        <v>1190841</v>
      </c>
      <c r="H98" s="64">
        <v>15730051.199999999</v>
      </c>
      <c r="I98" s="63">
        <f t="shared" si="39"/>
        <v>0</v>
      </c>
      <c r="J98" s="62">
        <f>IFERROR(F98/VLOOKUP(B98,'[1]Year Start'!$A$3:$B$521,2,FALSE)-1,"")</f>
        <v>-5.0359712230215847E-2</v>
      </c>
      <c r="V98" s="61" t="str">
        <f t="shared" si="34"/>
        <v>UNILEVER</v>
      </c>
      <c r="W98" s="60">
        <f t="shared" si="35"/>
        <v>0</v>
      </c>
      <c r="X98" s="60">
        <f t="shared" si="36"/>
        <v>-5.0359712230215847E-2</v>
      </c>
      <c r="Y98" s="59">
        <f t="shared" si="37"/>
        <v>1190841</v>
      </c>
      <c r="Z98" s="59">
        <f t="shared" si="38"/>
        <v>15730051.199999999</v>
      </c>
      <c r="AA98" s="58">
        <f>IFERROR(RANK(W98,$W$10:$W$108,1)+COUNTIF(W98:W$108,W98)-1,"")</f>
        <v>18</v>
      </c>
      <c r="AB98" s="58">
        <f>IFERROR(RANK(X98,$X$10:$X$108,1)+COUNTIF(X98:X$108,X98)-1,"")</f>
        <v>25</v>
      </c>
      <c r="AC98" s="58">
        <f>IFERROR(RANK(Y98,$Y$10:$Y$108,1)+COUNTIF(Y98:Y$108,Y98)-1,"")</f>
        <v>65</v>
      </c>
      <c r="AD98" s="58">
        <f>IFERROR(RANK(Z98,$Z$10:$Z$108,1)+COUNTIF(Z98:Z$108,Z98)-1,"")</f>
        <v>74</v>
      </c>
    </row>
    <row r="99" spans="2:30" x14ac:dyDescent="0.3">
      <c r="B99" s="66" t="s">
        <v>103</v>
      </c>
      <c r="C99" s="65">
        <v>0.57999999999999996</v>
      </c>
      <c r="D99" s="65">
        <v>0.57999999999999996</v>
      </c>
      <c r="E99" s="65">
        <v>0.56999999999999995</v>
      </c>
      <c r="F99" s="67">
        <v>0.57999999999999996</v>
      </c>
      <c r="G99" s="64">
        <v>1249090</v>
      </c>
      <c r="H99" s="64">
        <v>718106.78</v>
      </c>
      <c r="I99" s="63">
        <f t="shared" si="39"/>
        <v>0</v>
      </c>
      <c r="J99" s="62">
        <f>IFERROR(F99/VLOOKUP(B99,'[1]Year Start'!$A$3:$B$521,2,FALSE)-1,"")</f>
        <v>-9.3750000000000111E-2</v>
      </c>
      <c r="V99" s="61" t="str">
        <f t="shared" si="34"/>
        <v>UNITYBNK</v>
      </c>
      <c r="W99" s="60">
        <f t="shared" si="35"/>
        <v>0</v>
      </c>
      <c r="X99" s="60">
        <f t="shared" si="36"/>
        <v>-9.3750000000000111E-2</v>
      </c>
      <c r="Y99" s="59">
        <f t="shared" si="37"/>
        <v>1249090</v>
      </c>
      <c r="Z99" s="59">
        <f>IF(ISTEXT(B99),H99,"")</f>
        <v>718106.78</v>
      </c>
      <c r="AA99" s="58">
        <f>IFERROR(RANK(W99,$W$10:$W$108,1)+COUNTIF(W99:W$108,W99)-1,"")</f>
        <v>17</v>
      </c>
      <c r="AB99" s="58">
        <f>IFERROR(RANK(X99,$X$10:$X$108,1)+COUNTIF(X99:X$108,X99)-1,"")</f>
        <v>18</v>
      </c>
      <c r="AC99" s="58">
        <f>IFERROR(RANK(Y99,$Y$10:$Y$108,1)+COUNTIF(Y99:Y$108,Y99)-1,"")</f>
        <v>66</v>
      </c>
      <c r="AD99" s="58">
        <f>IFERROR(RANK(Z99,$Z$10:$Z$108,1)+COUNTIF(Z99:Z$108,Z99)-1,"")</f>
        <v>34</v>
      </c>
    </row>
    <row r="100" spans="2:30" x14ac:dyDescent="0.3">
      <c r="B100" s="66" t="s">
        <v>115</v>
      </c>
      <c r="C100" s="65">
        <v>0.22</v>
      </c>
      <c r="D100" s="65">
        <v>0.22</v>
      </c>
      <c r="E100" s="65">
        <v>0.21</v>
      </c>
      <c r="F100" s="67">
        <v>0.21</v>
      </c>
      <c r="G100" s="64">
        <v>46170356</v>
      </c>
      <c r="H100" s="64">
        <v>9705714.7599999998</v>
      </c>
      <c r="I100" s="63">
        <f t="shared" si="39"/>
        <v>-4.5454545454545525E-2</v>
      </c>
      <c r="J100" s="62">
        <f>IFERROR(F100/VLOOKUP(B100,'[1]Year Start'!$A$3:$B$521,2,FALSE)-1,"")</f>
        <v>4.9999999999999822E-2</v>
      </c>
      <c r="V100" s="61" t="str">
        <f t="shared" si="34"/>
        <v>UNIVINSURE</v>
      </c>
      <c r="W100" s="60">
        <f t="shared" si="35"/>
        <v>-4.5454545454545525E-2</v>
      </c>
      <c r="X100" s="60">
        <f t="shared" si="36"/>
        <v>4.9999999999999822E-2</v>
      </c>
      <c r="Y100" s="59">
        <f t="shared" si="37"/>
        <v>46170356</v>
      </c>
      <c r="Z100" s="59">
        <f t="shared" si="38"/>
        <v>9705714.7599999998</v>
      </c>
      <c r="AA100" s="58">
        <f>IFERROR(RANK(W100,$W$10:$W$108,1)+COUNTIF(W100:W$108,W100)-1,"")</f>
        <v>4</v>
      </c>
      <c r="AB100" s="58">
        <f>IFERROR(RANK(X100,$X$10:$X$108,1)+COUNTIF(X100:X$108,X100)-1,"")</f>
        <v>41</v>
      </c>
      <c r="AC100" s="58">
        <f>IFERROR(RANK(Y100,$Y$10:$Y$108,1)+COUNTIF(Y100:Y$108,Y100)-1,"")</f>
        <v>98</v>
      </c>
      <c r="AD100" s="58">
        <f>IFERROR(RANK(Z100,$Z$10:$Z$108,1)+COUNTIF(Z100:Z$108,Z100)-1,"")</f>
        <v>71</v>
      </c>
    </row>
    <row r="101" spans="2:30" x14ac:dyDescent="0.3">
      <c r="B101" s="66" t="s">
        <v>104</v>
      </c>
      <c r="C101" s="65">
        <v>1.94</v>
      </c>
      <c r="D101" s="65">
        <v>1.91</v>
      </c>
      <c r="E101" s="65">
        <v>1.9</v>
      </c>
      <c r="F101" s="67">
        <v>1.9</v>
      </c>
      <c r="G101" s="64">
        <v>1027134</v>
      </c>
      <c r="H101" s="64">
        <v>1967592</v>
      </c>
      <c r="I101" s="63">
        <f t="shared" si="39"/>
        <v>-2.0618556701030966E-2</v>
      </c>
      <c r="J101" s="62" t="str">
        <f>IFERROR(F101/VLOOKUP(B101,'[1]Year Start'!$A$3:$B$521,2,FALSE)-1,"")</f>
        <v/>
      </c>
      <c r="V101" s="61" t="str">
        <f t="shared" si="34"/>
        <v>UPDC</v>
      </c>
      <c r="W101" s="60">
        <f t="shared" si="35"/>
        <v>-2.0618556701030966E-2</v>
      </c>
      <c r="X101" s="60" t="str">
        <f t="shared" si="36"/>
        <v/>
      </c>
      <c r="Y101" s="59">
        <f t="shared" si="37"/>
        <v>1027134</v>
      </c>
      <c r="Z101" s="59">
        <f t="shared" si="38"/>
        <v>1967592</v>
      </c>
      <c r="AA101" s="58">
        <f>IFERROR(RANK(W101,$W$10:$W$108,1)+COUNTIF(W101:W$108,W101)-1,"")</f>
        <v>11</v>
      </c>
      <c r="AB101" s="58" t="str">
        <f>IFERROR(RANK(X101,$X$10:$X$108,1)+COUNTIF(X101:X$108,X101)-1,"")</f>
        <v/>
      </c>
      <c r="AC101" s="58">
        <f>IFERROR(RANK(Y101,$Y$10:$Y$108,1)+COUNTIF(Y101:Y$108,Y101)-1,"")</f>
        <v>61</v>
      </c>
      <c r="AD101" s="58">
        <f>IFERROR(RANK(Z101,$Z$10:$Z$108,1)+COUNTIF(Z101:Z$108,Z101)-1,"")</f>
        <v>54</v>
      </c>
    </row>
    <row r="102" spans="2:30" x14ac:dyDescent="0.3">
      <c r="B102" s="66" t="s">
        <v>114</v>
      </c>
      <c r="C102" s="65">
        <v>1.5</v>
      </c>
      <c r="D102" s="65">
        <v>1.6</v>
      </c>
      <c r="E102" s="65">
        <v>1.6</v>
      </c>
      <c r="F102" s="67">
        <v>1.6</v>
      </c>
      <c r="G102" s="64">
        <v>246847</v>
      </c>
      <c r="H102" s="64">
        <v>394805.2</v>
      </c>
      <c r="I102" s="63">
        <f t="shared" si="39"/>
        <v>6.6666666666666652E-2</v>
      </c>
      <c r="J102" s="62">
        <f>IFERROR(F102/VLOOKUP(B102,'[1]Year Start'!$A$3:$B$521,2,FALSE)-1,"")</f>
        <v>0.25</v>
      </c>
      <c r="V102" s="61" t="str">
        <f t="shared" si="34"/>
        <v>UPL</v>
      </c>
      <c r="W102" s="60">
        <f t="shared" si="35"/>
        <v>6.6666666666666652E-2</v>
      </c>
      <c r="X102" s="60">
        <f t="shared" si="36"/>
        <v>0.25</v>
      </c>
      <c r="Y102" s="59">
        <f t="shared" si="37"/>
        <v>246847</v>
      </c>
      <c r="Z102" s="59">
        <f t="shared" si="38"/>
        <v>394805.2</v>
      </c>
      <c r="AA102" s="58">
        <f>IFERROR(RANK(W102,$W$10:$W$108,1)+COUNTIF(W102:W$108,W102)-1,"")</f>
        <v>94</v>
      </c>
      <c r="AB102" s="58">
        <f>IFERROR(RANK(X102,$X$10:$X$108,1)+COUNTIF(X102:X$108,X102)-1,"")</f>
        <v>67</v>
      </c>
      <c r="AC102" s="58">
        <f>IFERROR(RANK(Y102,$Y$10:$Y$108,1)+COUNTIF(Y102:Y$108,Y102)-1,"")</f>
        <v>39</v>
      </c>
      <c r="AD102" s="58">
        <f>IFERROR(RANK(Z102,$Z$10:$Z$108,1)+COUNTIF(Z102:Z$108,Z102)-1,"")</f>
        <v>25</v>
      </c>
    </row>
    <row r="103" spans="2:30" x14ac:dyDescent="0.3">
      <c r="B103" s="66" t="s">
        <v>131</v>
      </c>
      <c r="C103" s="65">
        <v>0.22</v>
      </c>
      <c r="D103" s="65">
        <v>0.23</v>
      </c>
      <c r="E103" s="65">
        <v>0.22</v>
      </c>
      <c r="F103" s="67">
        <v>0.23</v>
      </c>
      <c r="G103" s="64">
        <v>1599250</v>
      </c>
      <c r="H103" s="64">
        <v>358797.63</v>
      </c>
      <c r="I103" s="63">
        <f t="shared" si="39"/>
        <v>4.5454545454545414E-2</v>
      </c>
      <c r="J103" s="62">
        <f>IFERROR(F103/VLOOKUP(B103,'[1]Year Start'!$A$3:$B$521,2,FALSE)-1,"")</f>
        <v>0.14999999999999991</v>
      </c>
      <c r="V103" s="61" t="str">
        <f t="shared" si="34"/>
        <v>VERITASKAP</v>
      </c>
      <c r="W103" s="60">
        <f t="shared" si="35"/>
        <v>4.5454545454545414E-2</v>
      </c>
      <c r="X103" s="60">
        <f t="shared" si="36"/>
        <v>0.14999999999999991</v>
      </c>
      <c r="Y103" s="59">
        <f t="shared" si="37"/>
        <v>1599250</v>
      </c>
      <c r="Z103" s="59">
        <f t="shared" si="38"/>
        <v>358797.63</v>
      </c>
      <c r="AA103" s="58">
        <f>IFERROR(RANK(W103,$W$10:$W$108,1)+COUNTIF(W103:W$108,W103)-1,"")</f>
        <v>91</v>
      </c>
      <c r="AB103" s="58">
        <f>IFERROR(RANK(X103,$X$10:$X$108,1)+COUNTIF(X103:X$108,X103)-1,"")</f>
        <v>54</v>
      </c>
      <c r="AC103" s="58">
        <f>IFERROR(RANK(Y103,$Y$10:$Y$108,1)+COUNTIF(Y103:Y$108,Y103)-1,"")</f>
        <v>71</v>
      </c>
      <c r="AD103" s="58">
        <f>IFERROR(RANK(Z103,$Z$10:$Z$108,1)+COUNTIF(Z103:Z$108,Z103)-1,"")</f>
        <v>24</v>
      </c>
    </row>
    <row r="104" spans="2:30" x14ac:dyDescent="0.3">
      <c r="B104" s="66" t="s">
        <v>105</v>
      </c>
      <c r="C104" s="65">
        <v>17.399999999999999</v>
      </c>
      <c r="D104" s="65">
        <v>0</v>
      </c>
      <c r="E104" s="65">
        <v>0</v>
      </c>
      <c r="F104" s="67">
        <v>17.399999999999999</v>
      </c>
      <c r="G104" s="64">
        <v>264169</v>
      </c>
      <c r="H104" s="64">
        <v>4508369.4000000004</v>
      </c>
      <c r="I104" s="63">
        <f t="shared" ref="I104" si="40">IFERROR(F104/C104-1,"")</f>
        <v>0</v>
      </c>
      <c r="J104" s="62">
        <f>IFERROR(F104/VLOOKUP(B104,'[1]Year Start'!$A$3:$B$521,2,FALSE)-1,"")</f>
        <v>1.2307692307692308</v>
      </c>
      <c r="V104" s="61" t="str">
        <f t="shared" ref="V104" si="41">IF(ISTEXT(B104),B104,"")</f>
        <v>VITAFOAM</v>
      </c>
      <c r="W104" s="60">
        <f t="shared" ref="W104" si="42">IF(ISTEXT(B104),I104,"")</f>
        <v>0</v>
      </c>
      <c r="X104" s="60">
        <f t="shared" ref="X104" si="43">IF(ISTEXT(B104),J104,"")</f>
        <v>1.2307692307692308</v>
      </c>
      <c r="Y104" s="59">
        <f t="shared" ref="Y104" si="44">IF(ISTEXT(B104),G104,"")</f>
        <v>264169</v>
      </c>
      <c r="Z104" s="59">
        <f t="shared" ref="Z104" si="45">IF(ISTEXT(B104),H104,"")</f>
        <v>4508369.4000000004</v>
      </c>
      <c r="AA104" s="58">
        <f>IFERROR(RANK(W104,$W$10:$W$108,1)+COUNTIF(W104:W$108,W104)-1,"")</f>
        <v>16</v>
      </c>
      <c r="AB104" s="58">
        <f>IFERROR(RANK(X104,$X$10:$X$108,1)+COUNTIF(X104:X$108,X104)-1,"")</f>
        <v>92</v>
      </c>
      <c r="AC104" s="58">
        <f>IFERROR(RANK(Y104,$Y$10:$Y$108,1)+COUNTIF(Y104:Y$108,Y104)-1,"")</f>
        <v>41</v>
      </c>
      <c r="AD104" s="58">
        <f>IFERROR(RANK(Z104,$Z$10:$Z$108,1)+COUNTIF(Z104:Z$108,Z104)-1,"")</f>
        <v>61</v>
      </c>
    </row>
    <row r="105" spans="2:30" x14ac:dyDescent="0.3">
      <c r="B105" s="66" t="s">
        <v>106</v>
      </c>
      <c r="C105" s="65">
        <v>24.1</v>
      </c>
      <c r="D105" s="65">
        <v>24.9</v>
      </c>
      <c r="E105" s="65">
        <v>23</v>
      </c>
      <c r="F105" s="67">
        <v>24.7</v>
      </c>
      <c r="G105" s="64">
        <v>4390603</v>
      </c>
      <c r="H105" s="64">
        <v>107507879.8</v>
      </c>
      <c r="I105" s="63">
        <f t="shared" ref="I105:I107" si="46">IFERROR(F105/C105-1,"")</f>
        <v>2.4896265560165887E-2</v>
      </c>
      <c r="J105" s="62">
        <f>IFERROR(F105/VLOOKUP(B105,'[1]Year Start'!$A$3:$B$521,2,FALSE)-1,"")</f>
        <v>0.17339667458432295</v>
      </c>
      <c r="V105" s="61" t="str">
        <f t="shared" ref="V105:V109" si="47">IF(ISTEXT(B105),B105,"")</f>
        <v>WAPCO</v>
      </c>
      <c r="W105" s="60">
        <f t="shared" ref="W105:W109" si="48">IF(ISTEXT(B105),I105,"")</f>
        <v>2.4896265560165887E-2</v>
      </c>
      <c r="X105" s="60">
        <f t="shared" ref="X105:X109" si="49">IF(ISTEXT(B105),J105,"")</f>
        <v>0.17339667458432295</v>
      </c>
      <c r="Y105" s="59">
        <f t="shared" ref="Y105:Y109" si="50">IF(ISTEXT(B105),G105,"")</f>
        <v>4390603</v>
      </c>
      <c r="Z105" s="59">
        <f t="shared" ref="Z105:Z109" si="51">IF(ISTEXT(B105),H105,"")</f>
        <v>107507879.8</v>
      </c>
      <c r="AA105" s="58">
        <f>IFERROR(RANK(W105,$W$10:$W$108,1)+COUNTIF(W105:W$108,W105)-1,"")</f>
        <v>84</v>
      </c>
      <c r="AB105" s="58">
        <f>IFERROR(RANK(X105,$X$10:$X$108,1)+COUNTIF(X105:X$108,X105)-1,"")</f>
        <v>58</v>
      </c>
      <c r="AC105" s="58">
        <f>IFERROR(RANK(Y105,$Y$10:$Y$108,1)+COUNTIF(Y105:Y$108,Y105)-1,"")</f>
        <v>87</v>
      </c>
      <c r="AD105" s="58">
        <f>IFERROR(RANK(Z105,$Z$10:$Z$108,1)+COUNTIF(Z105:Z$108,Z105)-1,"")</f>
        <v>92</v>
      </c>
    </row>
    <row r="106" spans="2:30" x14ac:dyDescent="0.3">
      <c r="B106" s="66" t="s">
        <v>107</v>
      </c>
      <c r="C106" s="65">
        <v>0.5</v>
      </c>
      <c r="D106" s="65">
        <v>0</v>
      </c>
      <c r="E106" s="65">
        <v>0</v>
      </c>
      <c r="F106" s="67">
        <v>0.5</v>
      </c>
      <c r="G106" s="64">
        <v>50876</v>
      </c>
      <c r="H106" s="64">
        <v>25233.87</v>
      </c>
      <c r="I106" s="63">
        <f t="shared" si="46"/>
        <v>0</v>
      </c>
      <c r="J106" s="62">
        <f>IFERROR(F106/VLOOKUP(B106,'[1]Year Start'!$A$3:$B$521,2,FALSE)-1,"")</f>
        <v>0.25</v>
      </c>
      <c r="V106" s="61" t="str">
        <f t="shared" si="47"/>
        <v>WAPIC</v>
      </c>
      <c r="W106" s="60">
        <f t="shared" si="48"/>
        <v>0</v>
      </c>
      <c r="X106" s="60">
        <f t="shared" si="49"/>
        <v>0.25</v>
      </c>
      <c r="Y106" s="59">
        <f t="shared" si="50"/>
        <v>50876</v>
      </c>
      <c r="Z106" s="59">
        <f t="shared" si="51"/>
        <v>25233.87</v>
      </c>
      <c r="AA106" s="58">
        <f>IFERROR(RANK(W106,$W$10:$W$108,1)+COUNTIF(W106:W$108,W106)-1,"")</f>
        <v>15</v>
      </c>
      <c r="AB106" s="58">
        <f>IFERROR(RANK(X106,$X$10:$X$108,1)+COUNTIF(X106:X$108,X106)-1,"")</f>
        <v>66</v>
      </c>
      <c r="AC106" s="58">
        <f>IFERROR(RANK(Y106,$Y$10:$Y$108,1)+COUNTIF(Y106:Y$108,Y106)-1,"")</f>
        <v>18</v>
      </c>
      <c r="AD106" s="58">
        <f>IFERROR(RANK(Z106,$Z$10:$Z$108,1)+COUNTIF(Z106:Z$108,Z106)-1,"")</f>
        <v>9</v>
      </c>
    </row>
    <row r="107" spans="2:30" x14ac:dyDescent="0.3">
      <c r="B107" s="66" t="s">
        <v>108</v>
      </c>
      <c r="C107" s="65">
        <v>0.76</v>
      </c>
      <c r="D107" s="65">
        <v>0.75</v>
      </c>
      <c r="E107" s="65">
        <v>0.73</v>
      </c>
      <c r="F107" s="67">
        <v>0.73</v>
      </c>
      <c r="G107" s="64">
        <v>4691293</v>
      </c>
      <c r="H107" s="64">
        <v>3439091.11</v>
      </c>
      <c r="I107" s="63">
        <f t="shared" si="46"/>
        <v>-3.9473684210526327E-2</v>
      </c>
      <c r="J107" s="62">
        <f>IFERROR(F107/VLOOKUP(B107,'[1]Year Start'!$A$3:$B$521,2,FALSE)-1,"")</f>
        <v>5.7971014492753659E-2</v>
      </c>
      <c r="V107" s="61" t="str">
        <f t="shared" si="47"/>
        <v>WEMABANK</v>
      </c>
      <c r="W107" s="60">
        <f t="shared" si="48"/>
        <v>-3.9473684210526327E-2</v>
      </c>
      <c r="X107" s="60">
        <f t="shared" si="49"/>
        <v>5.7971014492753659E-2</v>
      </c>
      <c r="Y107" s="59">
        <f t="shared" si="50"/>
        <v>4691293</v>
      </c>
      <c r="Z107" s="59">
        <f t="shared" si="51"/>
        <v>3439091.11</v>
      </c>
      <c r="AA107" s="58">
        <f>IFERROR(RANK(W107,$W$10:$W$108,1)+COUNTIF(W107:W$108,W107)-1,"")</f>
        <v>8</v>
      </c>
      <c r="AB107" s="58">
        <f>IFERROR(RANK(X107,$X$10:$X$108,1)+COUNTIF(X107:X$108,X107)-1,"")</f>
        <v>42</v>
      </c>
      <c r="AC107" s="58">
        <f>IFERROR(RANK(Y107,$Y$10:$Y$108,1)+COUNTIF(Y107:Y$108,Y107)-1,"")</f>
        <v>88</v>
      </c>
      <c r="AD107" s="58">
        <f>IFERROR(RANK(Z107,$Z$10:$Z$108,1)+COUNTIF(Z107:Z$108,Z107)-1,"")</f>
        <v>58</v>
      </c>
    </row>
    <row r="108" spans="2:30" x14ac:dyDescent="0.3">
      <c r="B108" s="66" t="s">
        <v>109</v>
      </c>
      <c r="C108" s="65">
        <v>24.55</v>
      </c>
      <c r="D108" s="65">
        <v>24.8</v>
      </c>
      <c r="E108" s="65">
        <v>24.6</v>
      </c>
      <c r="F108" s="67">
        <v>24.8</v>
      </c>
      <c r="G108" s="64">
        <v>4154860</v>
      </c>
      <c r="H108" s="64">
        <v>102510719.90000001</v>
      </c>
      <c r="I108" s="63">
        <f t="shared" ref="I108" si="52">IFERROR(F108/C108-1,"")</f>
        <v>1.0183299389002087E-2</v>
      </c>
      <c r="J108" s="62">
        <f>IFERROR(F108/VLOOKUP(B108,'[1]Year Start'!$A$3:$B$521,2,FALSE)-1,"")</f>
        <v>0</v>
      </c>
      <c r="V108" s="61" t="str">
        <f t="shared" si="47"/>
        <v>ZENITHBANK</v>
      </c>
      <c r="W108" s="60">
        <f t="shared" si="48"/>
        <v>1.0183299389002087E-2</v>
      </c>
      <c r="X108" s="60">
        <f t="shared" si="49"/>
        <v>0</v>
      </c>
      <c r="Y108" s="59">
        <f t="shared" si="50"/>
        <v>4154860</v>
      </c>
      <c r="Z108" s="59">
        <f t="shared" si="51"/>
        <v>102510719.90000001</v>
      </c>
      <c r="AA108" s="58">
        <f>IFERROR(RANK(W108,$W$10:$W$108,1)+COUNTIF(W108:W$108,W108)-1,"")</f>
        <v>74</v>
      </c>
      <c r="AB108" s="58">
        <f>IFERROR(RANK(X108,$X$10:$X$108,1)+COUNTIF(X108:X$108,X108)-1,"")</f>
        <v>30</v>
      </c>
      <c r="AC108" s="58">
        <f>IFERROR(RANK(Y108,$Y$10:$Y$108,1)+COUNTIF(Y108:Y$108,Y108)-1,"")</f>
        <v>86</v>
      </c>
      <c r="AD108" s="58">
        <f>IFERROR(RANK(Z108,$Z$10:$Z$108,1)+COUNTIF(Z108:Z$108,Z108)-1,"")</f>
        <v>91</v>
      </c>
    </row>
    <row r="109" spans="2:30" x14ac:dyDescent="0.3">
      <c r="B109" s="66" t="s">
        <v>109</v>
      </c>
      <c r="C109" s="65">
        <v>24.55</v>
      </c>
      <c r="D109" s="65">
        <v>24.8</v>
      </c>
      <c r="E109" s="65">
        <v>24.6</v>
      </c>
      <c r="F109" s="67">
        <v>24.8</v>
      </c>
      <c r="G109" s="64">
        <v>4154860</v>
      </c>
      <c r="H109" s="64">
        <v>102510719.90000001</v>
      </c>
      <c r="I109" s="63">
        <f t="shared" ref="I109" si="53">IFERROR(F109/C109-1,"")</f>
        <v>1.0183299389002087E-2</v>
      </c>
      <c r="J109" s="62">
        <f>IFERROR(F109/VLOOKUP(B109,'[1]Year Start'!$A$3:$B$521,2,FALSE)-1,"")</f>
        <v>0</v>
      </c>
      <c r="V109" s="61" t="str">
        <f t="shared" si="47"/>
        <v>ZENITHBANK</v>
      </c>
      <c r="W109" s="60">
        <f t="shared" si="48"/>
        <v>1.0183299389002087E-2</v>
      </c>
      <c r="X109" s="60">
        <f t="shared" si="49"/>
        <v>0</v>
      </c>
      <c r="Y109" s="59">
        <f t="shared" si="50"/>
        <v>4154860</v>
      </c>
      <c r="Z109" s="59">
        <f t="shared" si="51"/>
        <v>102510719.90000001</v>
      </c>
      <c r="AA109" s="58" t="str">
        <f>IFERROR(RANK(W109,$W$10:$W$107,1)+COUNTIF(W$107:W109,W109)-1,"")</f>
        <v/>
      </c>
      <c r="AB109" s="58">
        <f>IFERROR(RANK(X109,$X$10:$X$107,1)+COUNTIF(X$107:X109,X109)-1,"")</f>
        <v>31</v>
      </c>
      <c r="AC109" s="58" t="str">
        <f>IFERROR(RANK(Y109,$Y$10:$Y$107,1)+COUNTIF(Y$107:Y109,Y109)-1,"")</f>
        <v/>
      </c>
      <c r="AD109" s="58" t="str">
        <f>IFERROR(RANK(Z109,$Z$10:$Z$107,1)+COUNTIF(Z$107:Z109,Z109)-1,"")</f>
        <v/>
      </c>
    </row>
    <row r="110" spans="2:30" x14ac:dyDescent="0.3">
      <c r="B110" s="66" t="s">
        <v>106</v>
      </c>
      <c r="C110" s="65">
        <v>23.35</v>
      </c>
      <c r="D110" s="65">
        <v>24.5</v>
      </c>
      <c r="E110" s="65">
        <v>23.5</v>
      </c>
      <c r="F110" s="67">
        <v>24.5</v>
      </c>
      <c r="G110" s="64">
        <v>3920634</v>
      </c>
      <c r="H110" s="64">
        <v>94082212.5</v>
      </c>
      <c r="I110" s="63">
        <f t="shared" ref="I110:I113" si="54">IFERROR(F110/C110-1,"")</f>
        <v>4.9250535331905709E-2</v>
      </c>
      <c r="J110" s="62">
        <f>IFERROR(F110/VLOOKUP(B110,'[1]Year Start'!$A$3:$B$521,2,FALSE)-1,"")</f>
        <v>0.16389548693586686</v>
      </c>
      <c r="V110" s="61" t="str">
        <f>IF(ISTEXT(#REF!),#REF!,"")</f>
        <v/>
      </c>
      <c r="W110" s="60" t="str">
        <f>IF(ISTEXT(#REF!),#REF!,"")</f>
        <v/>
      </c>
      <c r="X110" s="60" t="str">
        <f>IF(ISTEXT(#REF!),#REF!,"")</f>
        <v/>
      </c>
      <c r="Y110" s="59" t="str">
        <f>IF(ISTEXT(#REF!),#REF!,"")</f>
        <v/>
      </c>
      <c r="Z110" s="59" t="str">
        <f>IF(ISTEXT(#REF!),#REF!,"")</f>
        <v/>
      </c>
      <c r="AA110" s="58" t="str">
        <f>IFERROR(RANK(W110,$W$10:$W$107,1)+COUNTIF(W$108:W110,W110)-1,"")</f>
        <v/>
      </c>
      <c r="AB110" s="58" t="str">
        <f>IFERROR(RANK(X110,$X$10:$X$107,1)+COUNTIF(X$108:X110,X110)-1,"")</f>
        <v/>
      </c>
      <c r="AC110" s="58" t="str">
        <f>IFERROR(RANK(Y110,$Y$10:$Y$107,1)+COUNTIF(Y$108:Y110,Y110)-1,"")</f>
        <v/>
      </c>
      <c r="AD110" s="58" t="str">
        <f>IFERROR(RANK(Z110,$Z$10:$Z$107,1)+COUNTIF(Z$108:Z110,Z110)-1,"")</f>
        <v/>
      </c>
    </row>
    <row r="111" spans="2:30" x14ac:dyDescent="0.3">
      <c r="B111" s="66" t="s">
        <v>107</v>
      </c>
      <c r="C111" s="65">
        <v>0.47</v>
      </c>
      <c r="D111" s="65">
        <v>0.5</v>
      </c>
      <c r="E111" s="65">
        <v>0.48</v>
      </c>
      <c r="F111" s="67">
        <v>0.48</v>
      </c>
      <c r="G111" s="64">
        <v>2088366</v>
      </c>
      <c r="H111" s="64">
        <v>1025809.35</v>
      </c>
      <c r="I111" s="63">
        <f t="shared" si="54"/>
        <v>2.1276595744680771E-2</v>
      </c>
      <c r="J111" s="62">
        <f>IFERROR(F111/VLOOKUP(B111,'[1]Year Start'!$A$3:$B$521,2,FALSE)-1,"")</f>
        <v>0.19999999999999996</v>
      </c>
      <c r="V111" s="61" t="str">
        <f>IF(ISTEXT(#REF!),#REF!,"")</f>
        <v/>
      </c>
      <c r="W111" s="60" t="str">
        <f>IF(ISTEXT(#REF!),#REF!,"")</f>
        <v/>
      </c>
      <c r="X111" s="60" t="str">
        <f>IF(ISTEXT(#REF!),#REF!,"")</f>
        <v/>
      </c>
      <c r="Y111" s="59" t="str">
        <f>IF(ISTEXT(#REF!),#REF!,"")</f>
        <v/>
      </c>
      <c r="Z111" s="59" t="str">
        <f>IF(ISTEXT(#REF!),#REF!,"")</f>
        <v/>
      </c>
      <c r="AA111" s="58" t="str">
        <f>IFERROR(RANK(W111,$W$10:$W$107,1)+COUNTIF(W$108:W111,W111)-1,"")</f>
        <v/>
      </c>
      <c r="AB111" s="58" t="str">
        <f>IFERROR(RANK(X111,$X$10:$X$107,1)+COUNTIF(X$108:X111,X111)-1,"")</f>
        <v/>
      </c>
      <c r="AC111" s="58" t="str">
        <f>IFERROR(RANK(Y111,$Y$10:$Y$107,1)+COUNTIF(Y$108:Y111,Y111)-1,"")</f>
        <v/>
      </c>
      <c r="AD111" s="58" t="str">
        <f>IFERROR(RANK(Z111,$Z$10:$Z$107,1)+COUNTIF(Z$108:Z111,Z111)-1,"")</f>
        <v/>
      </c>
    </row>
    <row r="112" spans="2:30" x14ac:dyDescent="0.3">
      <c r="B112" s="66" t="s">
        <v>108</v>
      </c>
      <c r="C112" s="65">
        <v>0.75</v>
      </c>
      <c r="D112" s="65">
        <v>0.75</v>
      </c>
      <c r="E112" s="65">
        <v>0.75</v>
      </c>
      <c r="F112" s="67">
        <v>0.75</v>
      </c>
      <c r="G112" s="64">
        <v>556903</v>
      </c>
      <c r="H112" s="64">
        <v>417478.37</v>
      </c>
      <c r="I112" s="63">
        <f t="shared" si="54"/>
        <v>0</v>
      </c>
      <c r="J112" s="62">
        <f>IFERROR(F112/VLOOKUP(B112,'[1]Year Start'!$A$3:$B$521,2,FALSE)-1,"")</f>
        <v>8.6956521739130599E-2</v>
      </c>
      <c r="V112" s="61" t="str">
        <f>IF(ISTEXT(#REF!),#REF!,"")</f>
        <v/>
      </c>
      <c r="W112" s="60" t="str">
        <f>IF(ISTEXT(#REF!),#REF!,"")</f>
        <v/>
      </c>
      <c r="X112" s="60" t="str">
        <f>IF(ISTEXT(#REF!),#REF!,"")</f>
        <v/>
      </c>
      <c r="Y112" s="59" t="str">
        <f>IF(ISTEXT(#REF!),#REF!,"")</f>
        <v/>
      </c>
      <c r="Z112" s="59" t="str">
        <f>IF(ISTEXT(#REF!),#REF!,"")</f>
        <v/>
      </c>
      <c r="AA112" s="58" t="str">
        <f>IFERROR(RANK(W112,$W$10:$W$107,1)+COUNTIF(W$108:W112,W112)-1,"")</f>
        <v/>
      </c>
      <c r="AB112" s="58" t="str">
        <f>IFERROR(RANK(X112,$X$10:$X$107,1)+COUNTIF(X$108:X112,X112)-1,"")</f>
        <v/>
      </c>
      <c r="AC112" s="58" t="str">
        <f>IFERROR(RANK(Y112,$Y$10:$Y$107,1)+COUNTIF(Y$108:Y112,Y112)-1,"")</f>
        <v/>
      </c>
      <c r="AD112" s="58" t="str">
        <f>IFERROR(RANK(Z112,$Z$10:$Z$107,1)+COUNTIF(Z$108:Z112,Z112)-1,"")</f>
        <v/>
      </c>
    </row>
    <row r="113" spans="2:30" x14ac:dyDescent="0.3">
      <c r="B113" s="66" t="s">
        <v>109</v>
      </c>
      <c r="C113" s="65">
        <v>24.5</v>
      </c>
      <c r="D113" s="65">
        <v>24.7</v>
      </c>
      <c r="E113" s="65">
        <v>24.5</v>
      </c>
      <c r="F113" s="67">
        <v>24.55</v>
      </c>
      <c r="G113" s="64">
        <v>12225611</v>
      </c>
      <c r="H113" s="64">
        <v>300714037.69999999</v>
      </c>
      <c r="I113" s="63">
        <f t="shared" si="54"/>
        <v>2.0408163265306367E-3</v>
      </c>
      <c r="J113" s="62">
        <f>IFERROR(F113/VLOOKUP(B113,'[1]Year Start'!$A$3:$B$521,2,FALSE)-1,"")</f>
        <v>-1.0080645161290369E-2</v>
      </c>
      <c r="V113" s="61" t="str">
        <f>IF(ISTEXT(#REF!),#REF!,"")</f>
        <v/>
      </c>
      <c r="W113" s="60" t="str">
        <f>IF(ISTEXT(#REF!),#REF!,"")</f>
        <v/>
      </c>
      <c r="X113" s="60" t="str">
        <f>IF(ISTEXT(#REF!),#REF!,"")</f>
        <v/>
      </c>
      <c r="Y113" s="59" t="str">
        <f>IF(ISTEXT(#REF!),#REF!,"")</f>
        <v/>
      </c>
      <c r="Z113" s="59" t="str">
        <f>IF(ISTEXT(#REF!),#REF!,"")</f>
        <v/>
      </c>
      <c r="AA113" s="58" t="str">
        <f>IFERROR(RANK(W113,$W$10:$W$107,1)+COUNTIF(W$108:W113,W113)-1,"")</f>
        <v/>
      </c>
      <c r="AB113" s="58" t="str">
        <f>IFERROR(RANK(X113,$X$10:$X$107,1)+COUNTIF(X$108:X113,X113)-1,"")</f>
        <v/>
      </c>
      <c r="AC113" s="58" t="str">
        <f>IFERROR(RANK(Y113,$Y$10:$Y$107,1)+COUNTIF(Y$108:Y113,Y113)-1,"")</f>
        <v/>
      </c>
      <c r="AD113" s="58" t="str">
        <f>IFERROR(RANK(Z113,$Z$10:$Z$107,1)+COUNTIF(Z$108:Z113,Z113)-1,"")</f>
        <v/>
      </c>
    </row>
    <row r="114" spans="2:30" x14ac:dyDescent="0.3">
      <c r="V114" s="61" t="str">
        <f t="shared" ref="V114:V121" si="55">IF(ISTEXT(B110),B110,"")</f>
        <v>WAPCO</v>
      </c>
      <c r="W114" s="60">
        <f t="shared" ref="W114:W121" si="56">IF(ISTEXT(B110),I110,"")</f>
        <v>4.9250535331905709E-2</v>
      </c>
      <c r="X114" s="60">
        <f t="shared" ref="X114:X121" si="57">IF(ISTEXT(B110),J110,"")</f>
        <v>0.16389548693586686</v>
      </c>
      <c r="Y114" s="59">
        <f t="shared" ref="Y114:Y121" si="58">IF(ISTEXT(B110),G110,"")</f>
        <v>3920634</v>
      </c>
      <c r="Z114" s="59">
        <f t="shared" ref="Z114:Z121" si="59">IF(ISTEXT(B110),H110,"")</f>
        <v>94082212.5</v>
      </c>
      <c r="AA114" s="58" t="str">
        <f>IFERROR(RANK(W114,$W$10:$W$107,1)+COUNTIF(W$108:W114,W114)-1,"")</f>
        <v/>
      </c>
      <c r="AB114" s="58" t="str">
        <f>IFERROR(RANK(X114,$X$10:$X$107,1)+COUNTIF(X$108:X114,X114)-1,"")</f>
        <v/>
      </c>
      <c r="AC114" s="58" t="str">
        <f>IFERROR(RANK(Y114,$Y$10:$Y$107,1)+COUNTIF(Y$108:Y114,Y114)-1,"")</f>
        <v/>
      </c>
      <c r="AD114" s="58" t="str">
        <f>IFERROR(RANK(Z114,$Z$10:$Z$107,1)+COUNTIF(Z$108:Z114,Z114)-1,"")</f>
        <v/>
      </c>
    </row>
    <row r="115" spans="2:30" x14ac:dyDescent="0.3">
      <c r="V115" s="61" t="str">
        <f t="shared" si="55"/>
        <v>WAPIC</v>
      </c>
      <c r="W115" s="60">
        <f t="shared" si="56"/>
        <v>2.1276595744680771E-2</v>
      </c>
      <c r="X115" s="60">
        <f t="shared" si="57"/>
        <v>0.19999999999999996</v>
      </c>
      <c r="Y115" s="59">
        <f t="shared" si="58"/>
        <v>2088366</v>
      </c>
      <c r="Z115" s="59">
        <f t="shared" si="59"/>
        <v>1025809.35</v>
      </c>
      <c r="AA115" s="58" t="str">
        <f>IFERROR(RANK(W115,$W$10:$W$107,1)+COUNTIF(W$108:W115,W115)-1,"")</f>
        <v/>
      </c>
      <c r="AB115" s="58" t="str">
        <f>IFERROR(RANK(X115,$X$10:$X$107,1)+COUNTIF(X$108:X115,X115)-1,"")</f>
        <v/>
      </c>
      <c r="AC115" s="58" t="str">
        <f>IFERROR(RANK(Y115,$Y$10:$Y$107,1)+COUNTIF(Y$108:Y115,Y115)-1,"")</f>
        <v/>
      </c>
      <c r="AD115" s="58" t="str">
        <f>IFERROR(RANK(Z115,$Z$10:$Z$107,1)+COUNTIF(Z$108:Z115,Z115)-1,"")</f>
        <v/>
      </c>
    </row>
    <row r="116" spans="2:30" x14ac:dyDescent="0.3">
      <c r="V116" s="61" t="str">
        <f t="shared" si="55"/>
        <v>WEMABANK</v>
      </c>
      <c r="W116" s="60">
        <f t="shared" si="56"/>
        <v>0</v>
      </c>
      <c r="X116" s="60">
        <f t="shared" si="57"/>
        <v>8.6956521739130599E-2</v>
      </c>
      <c r="Y116" s="59">
        <f t="shared" si="58"/>
        <v>556903</v>
      </c>
      <c r="Z116" s="59">
        <f t="shared" si="59"/>
        <v>417478.37</v>
      </c>
      <c r="AA116" s="58">
        <f>IFERROR(RANK(W116,$W$10:$W$107,1)+COUNTIF(W$108:W116,W116)-1,"")</f>
        <v>15</v>
      </c>
      <c r="AB116" s="58" t="str">
        <f>IFERROR(RANK(X116,$X$10:$X$107,1)+COUNTIF(X$108:X116,X116)-1,"")</f>
        <v/>
      </c>
      <c r="AC116" s="58" t="str">
        <f>IFERROR(RANK(Y116,$Y$10:$Y$107,1)+COUNTIF(Y$108:Y116,Y116)-1,"")</f>
        <v/>
      </c>
      <c r="AD116" s="58" t="str">
        <f>IFERROR(RANK(Z116,$Z$10:$Z$107,1)+COUNTIF(Z$108:Z116,Z116)-1,"")</f>
        <v/>
      </c>
    </row>
    <row r="117" spans="2:30" x14ac:dyDescent="0.3">
      <c r="V117" s="61" t="str">
        <f t="shared" si="55"/>
        <v>ZENITHBANK</v>
      </c>
      <c r="W117" s="60">
        <f t="shared" si="56"/>
        <v>2.0408163265306367E-3</v>
      </c>
      <c r="X117" s="60">
        <f t="shared" si="57"/>
        <v>-1.0080645161290369E-2</v>
      </c>
      <c r="Y117" s="59">
        <f t="shared" si="58"/>
        <v>12225611</v>
      </c>
      <c r="Z117" s="59">
        <f t="shared" si="59"/>
        <v>300714037.69999999</v>
      </c>
      <c r="AA117" s="58" t="str">
        <f>IFERROR(RANK(W117,$W$10:$W$107,1)+COUNTIF(W$108:W117,W117)-1,"")</f>
        <v/>
      </c>
      <c r="AB117" s="58" t="str">
        <f>IFERROR(RANK(X117,$X$10:$X$107,1)+COUNTIF(X$108:X117,X117)-1,"")</f>
        <v/>
      </c>
      <c r="AC117" s="58" t="str">
        <f>IFERROR(RANK(Y117,$Y$10:$Y$107,1)+COUNTIF(Y$108:Y117,Y117)-1,"")</f>
        <v/>
      </c>
      <c r="AD117" s="58" t="str">
        <f>IFERROR(RANK(Z117,$Z$10:$Z$107,1)+COUNTIF(Z$108:Z117,Z117)-1,"")</f>
        <v/>
      </c>
    </row>
    <row r="118" spans="2:30" x14ac:dyDescent="0.3">
      <c r="V118" s="61" t="str">
        <f t="shared" si="55"/>
        <v/>
      </c>
      <c r="W118" s="60" t="str">
        <f t="shared" si="56"/>
        <v/>
      </c>
      <c r="X118" s="60" t="str">
        <f t="shared" si="57"/>
        <v/>
      </c>
      <c r="Y118" s="59" t="str">
        <f t="shared" si="58"/>
        <v/>
      </c>
      <c r="Z118" s="59" t="str">
        <f t="shared" si="59"/>
        <v/>
      </c>
      <c r="AA118" s="58" t="str">
        <f>IFERROR(RANK(W118,$W$10:$W$107,1)+COUNTIF(W$108:W118,W118)-1,"")</f>
        <v/>
      </c>
      <c r="AB118" s="58" t="str">
        <f>IFERROR(RANK(X118,$X$10:$X$107,1)+COUNTIF(X$108:X118,X118)-1,"")</f>
        <v/>
      </c>
      <c r="AC118" s="58" t="str">
        <f>IFERROR(RANK(Y118,$Y$10:$Y$107,1)+COUNTIF(Y$108:Y118,Y118)-1,"")</f>
        <v/>
      </c>
      <c r="AD118" s="58" t="str">
        <f>IFERROR(RANK(Z118,$Z$10:$Z$107,1)+COUNTIF(Z$108:Z118,Z118)-1,"")</f>
        <v/>
      </c>
    </row>
    <row r="119" spans="2:30" x14ac:dyDescent="0.3">
      <c r="V119" s="61" t="str">
        <f t="shared" si="55"/>
        <v/>
      </c>
      <c r="W119" s="60" t="str">
        <f t="shared" si="56"/>
        <v/>
      </c>
      <c r="X119" s="60" t="str">
        <f t="shared" si="57"/>
        <v/>
      </c>
      <c r="Y119" s="59" t="str">
        <f t="shared" si="58"/>
        <v/>
      </c>
      <c r="Z119" s="59" t="str">
        <f t="shared" si="59"/>
        <v/>
      </c>
      <c r="AA119" s="58" t="str">
        <f>IFERROR(RANK(W119,$W$10:$W$107,1)+COUNTIF(W$108:W119,W119)-1,"")</f>
        <v/>
      </c>
      <c r="AB119" s="58" t="str">
        <f>IFERROR(RANK(X119,$X$10:$X$107,1)+COUNTIF(X$108:X119,X119)-1,"")</f>
        <v/>
      </c>
      <c r="AC119" s="58" t="str">
        <f>IFERROR(RANK(Y119,$Y$10:$Y$107,1)+COUNTIF(Y$108:Y119,Y119)-1,"")</f>
        <v/>
      </c>
      <c r="AD119" s="58" t="str">
        <f>IFERROR(RANK(Z119,$Z$10:$Z$107,1)+COUNTIF(Z$108:Z119,Z119)-1,"")</f>
        <v/>
      </c>
    </row>
    <row r="120" spans="2:30" x14ac:dyDescent="0.3">
      <c r="V120" s="61" t="str">
        <f t="shared" si="55"/>
        <v/>
      </c>
      <c r="W120" s="60" t="str">
        <f t="shared" si="56"/>
        <v/>
      </c>
      <c r="X120" s="60" t="str">
        <f t="shared" si="57"/>
        <v/>
      </c>
      <c r="Y120" s="59" t="str">
        <f t="shared" si="58"/>
        <v/>
      </c>
      <c r="Z120" s="59" t="str">
        <f t="shared" si="59"/>
        <v/>
      </c>
      <c r="AA120" s="58" t="str">
        <f>IFERROR(RANK(W120,$W$10:$W$107,1)+COUNTIF(W$108:W120,W120)-1,"")</f>
        <v/>
      </c>
      <c r="AB120" s="58" t="str">
        <f>IFERROR(RANK(X120,$X$10:$X$107,1)+COUNTIF(X$108:X120,X120)-1,"")</f>
        <v/>
      </c>
      <c r="AC120" s="58" t="str">
        <f>IFERROR(RANK(Y120,$Y$10:$Y$107,1)+COUNTIF(Y$108:Y120,Y120)-1,"")</f>
        <v/>
      </c>
      <c r="AD120" s="58" t="str">
        <f>IFERROR(RANK(Z120,$Z$10:$Z$107,1)+COUNTIF(Z$108:Z120,Z120)-1,"")</f>
        <v/>
      </c>
    </row>
    <row r="121" spans="2:30" x14ac:dyDescent="0.3">
      <c r="V121" s="61" t="str">
        <f t="shared" si="55"/>
        <v/>
      </c>
      <c r="W121" s="60" t="str">
        <f t="shared" si="56"/>
        <v/>
      </c>
      <c r="X121" s="60" t="str">
        <f t="shared" si="57"/>
        <v/>
      </c>
      <c r="Y121" s="59" t="str">
        <f t="shared" si="58"/>
        <v/>
      </c>
      <c r="Z121" s="59" t="str">
        <f t="shared" si="59"/>
        <v/>
      </c>
      <c r="AA121" s="58" t="str">
        <f>IFERROR(RANK(W121,$W$10:$W$107,1)+COUNTIF(W$108:W121,W121)-1,"")</f>
        <v/>
      </c>
      <c r="AB121" s="58" t="str">
        <f>IFERROR(RANK(X121,$X$10:$X$107,1)+COUNTIF(X$108:X121,X121)-1,"")</f>
        <v/>
      </c>
      <c r="AC121" s="58" t="str">
        <f>IFERROR(RANK(Y121,$Y$10:$Y$107,1)+COUNTIF(Y$108:Y121,Y121)-1,"")</f>
        <v/>
      </c>
      <c r="AD121" s="58" t="str">
        <f>IFERROR(RANK(Z121,$Z$10:$Z$107,1)+COUNTIF(Z$108:Z121,Z121)-1,"")</f>
        <v/>
      </c>
    </row>
    <row r="122" spans="2:30" x14ac:dyDescent="0.3">
      <c r="V122" s="61" t="str">
        <f t="shared" ref="V122:V153" si="60">IF(ISTEXT(B118),B118,"")</f>
        <v/>
      </c>
      <c r="W122" s="60" t="str">
        <f t="shared" ref="W122:W153" si="61">IF(ISTEXT(B118),I118,"")</f>
        <v/>
      </c>
      <c r="X122" s="60" t="str">
        <f t="shared" ref="X122:X153" si="62">IF(ISTEXT(B118),J118,"")</f>
        <v/>
      </c>
      <c r="Y122" s="59" t="str">
        <f t="shared" ref="Y122:Y153" si="63">IF(ISTEXT(B118),G118,"")</f>
        <v/>
      </c>
      <c r="Z122" s="59" t="str">
        <f t="shared" ref="Z122:Z153" si="64">IF(ISTEXT(B118),H118,"")</f>
        <v/>
      </c>
      <c r="AA122" s="58" t="str">
        <f>IFERROR(RANK(W122,$W$10:$W$107,1)+COUNTIF(W$108:W122,W122)-1,"")</f>
        <v/>
      </c>
      <c r="AB122" s="58" t="str">
        <f>IFERROR(RANK(X122,$X$10:$X$107,1)+COUNTIF(X$108:X122,X122)-1,"")</f>
        <v/>
      </c>
      <c r="AC122" s="58" t="str">
        <f>IFERROR(RANK(Y122,$Y$10:$Y$107,1)+COUNTIF(Y$108:Y122,Y122)-1,"")</f>
        <v/>
      </c>
      <c r="AD122" s="58" t="str">
        <f>IFERROR(RANK(Z122,$Z$10:$Z$107,1)+COUNTIF(Z$108:Z122,Z122)-1,"")</f>
        <v/>
      </c>
    </row>
    <row r="123" spans="2:30" x14ac:dyDescent="0.3">
      <c r="V123" s="61" t="str">
        <f t="shared" si="60"/>
        <v/>
      </c>
      <c r="W123" s="60" t="str">
        <f t="shared" si="61"/>
        <v/>
      </c>
      <c r="X123" s="60" t="str">
        <f t="shared" si="62"/>
        <v/>
      </c>
      <c r="Y123" s="59" t="str">
        <f t="shared" si="63"/>
        <v/>
      </c>
      <c r="Z123" s="59" t="str">
        <f t="shared" si="64"/>
        <v/>
      </c>
      <c r="AA123" s="58" t="str">
        <f>IFERROR(RANK(W123,$W$10:$W$107,1)+COUNTIF(W$108:W123,W123)-1,"")</f>
        <v/>
      </c>
      <c r="AB123" s="58" t="str">
        <f>IFERROR(RANK(X123,$X$10:$X$107,1)+COUNTIF(X$108:X123,X123)-1,"")</f>
        <v/>
      </c>
      <c r="AC123" s="58" t="str">
        <f>IFERROR(RANK(Y123,$Y$10:$Y$107,1)+COUNTIF(Y$108:Y123,Y123)-1,"")</f>
        <v/>
      </c>
      <c r="AD123" s="58" t="str">
        <f>IFERROR(RANK(Z123,$Z$10:$Z$107,1)+COUNTIF(Z$108:Z123,Z123)-1,"")</f>
        <v/>
      </c>
    </row>
    <row r="124" spans="2:30" x14ac:dyDescent="0.3">
      <c r="V124" s="61" t="str">
        <f t="shared" si="60"/>
        <v/>
      </c>
      <c r="W124" s="60" t="str">
        <f t="shared" si="61"/>
        <v/>
      </c>
      <c r="X124" s="60" t="str">
        <f t="shared" si="62"/>
        <v/>
      </c>
      <c r="Y124" s="59" t="str">
        <f t="shared" si="63"/>
        <v/>
      </c>
      <c r="Z124" s="59" t="str">
        <f t="shared" si="64"/>
        <v/>
      </c>
      <c r="AA124" s="58" t="str">
        <f>IFERROR(RANK(W124,$W$10:$W$107,1)+COUNTIF(W$108:W124,W124)-1,"")</f>
        <v/>
      </c>
      <c r="AB124" s="58" t="str">
        <f>IFERROR(RANK(X124,$X$10:$X$107,1)+COUNTIF(X$108:X124,X124)-1,"")</f>
        <v/>
      </c>
      <c r="AC124" s="58" t="str">
        <f>IFERROR(RANK(Y124,$Y$10:$Y$107,1)+COUNTIF(Y$108:Y124,Y124)-1,"")</f>
        <v/>
      </c>
      <c r="AD124" s="58" t="str">
        <f>IFERROR(RANK(Z124,$Z$10:$Z$107,1)+COUNTIF(Z$108:Z124,Z124)-1,"")</f>
        <v/>
      </c>
    </row>
    <row r="125" spans="2:30" x14ac:dyDescent="0.3">
      <c r="V125" s="61" t="str">
        <f t="shared" si="60"/>
        <v/>
      </c>
      <c r="W125" s="60" t="str">
        <f t="shared" si="61"/>
        <v/>
      </c>
      <c r="X125" s="60" t="str">
        <f t="shared" si="62"/>
        <v/>
      </c>
      <c r="Y125" s="59" t="str">
        <f t="shared" si="63"/>
        <v/>
      </c>
      <c r="Z125" s="59" t="str">
        <f t="shared" si="64"/>
        <v/>
      </c>
      <c r="AA125" s="58" t="str">
        <f>IFERROR(RANK(W125,$W$10:$W$107,1)+COUNTIF(W$108:W125,W125)-1,"")</f>
        <v/>
      </c>
      <c r="AB125" s="58" t="str">
        <f>IFERROR(RANK(X125,$X$10:$X$107,1)+COUNTIF(X$108:X125,X125)-1,"")</f>
        <v/>
      </c>
      <c r="AC125" s="58" t="str">
        <f>IFERROR(RANK(Y125,$Y$10:$Y$107,1)+COUNTIF(Y$108:Y125,Y125)-1,"")</f>
        <v/>
      </c>
      <c r="AD125" s="58" t="str">
        <f>IFERROR(RANK(Z125,$Z$10:$Z$107,1)+COUNTIF(Z$108:Z125,Z125)-1,"")</f>
        <v/>
      </c>
    </row>
    <row r="126" spans="2:30" x14ac:dyDescent="0.3">
      <c r="V126" s="61" t="str">
        <f t="shared" si="60"/>
        <v/>
      </c>
      <c r="W126" s="60" t="str">
        <f t="shared" si="61"/>
        <v/>
      </c>
      <c r="X126" s="60" t="str">
        <f t="shared" si="62"/>
        <v/>
      </c>
      <c r="Y126" s="59" t="str">
        <f t="shared" si="63"/>
        <v/>
      </c>
      <c r="Z126" s="59" t="str">
        <f t="shared" si="64"/>
        <v/>
      </c>
      <c r="AA126" s="58" t="str">
        <f>IFERROR(RANK(W126,$W$10:$W$107,1)+COUNTIF(W$108:W126,W126)-1,"")</f>
        <v/>
      </c>
      <c r="AB126" s="58" t="str">
        <f>IFERROR(RANK(X126,$X$10:$X$107,1)+COUNTIF(X$108:X126,X126)-1,"")</f>
        <v/>
      </c>
      <c r="AC126" s="58" t="str">
        <f>IFERROR(RANK(Y126,$Y$10:$Y$107,1)+COUNTIF(Y$108:Y126,Y126)-1,"")</f>
        <v/>
      </c>
      <c r="AD126" s="58" t="str">
        <f>IFERROR(RANK(Z126,$Z$10:$Z$107,1)+COUNTIF(Z$108:Z126,Z126)-1,"")</f>
        <v/>
      </c>
    </row>
    <row r="127" spans="2:30" x14ac:dyDescent="0.3">
      <c r="V127" s="61" t="str">
        <f t="shared" si="60"/>
        <v/>
      </c>
      <c r="W127" s="60" t="str">
        <f t="shared" si="61"/>
        <v/>
      </c>
      <c r="X127" s="60" t="str">
        <f t="shared" si="62"/>
        <v/>
      </c>
      <c r="Y127" s="59" t="str">
        <f t="shared" si="63"/>
        <v/>
      </c>
      <c r="Z127" s="59" t="str">
        <f t="shared" si="64"/>
        <v/>
      </c>
      <c r="AA127" s="58" t="str">
        <f>IFERROR(RANK(W127,$W$10:$W$107,1)+COUNTIF(W$108:W127,W127)-1,"")</f>
        <v/>
      </c>
      <c r="AB127" s="58" t="str">
        <f>IFERROR(RANK(X127,$X$10:$X$107,1)+COUNTIF(X$108:X127,X127)-1,"")</f>
        <v/>
      </c>
      <c r="AC127" s="58" t="str">
        <f>IFERROR(RANK(Y127,$Y$10:$Y$107,1)+COUNTIF(Y$108:Y127,Y127)-1,"")</f>
        <v/>
      </c>
      <c r="AD127" s="58" t="str">
        <f>IFERROR(RANK(Z127,$Z$10:$Z$107,1)+COUNTIF(Z$108:Z127,Z127)-1,"")</f>
        <v/>
      </c>
    </row>
    <row r="128" spans="2:30" x14ac:dyDescent="0.3">
      <c r="V128" s="61" t="str">
        <f t="shared" si="60"/>
        <v/>
      </c>
      <c r="W128" s="60" t="str">
        <f t="shared" si="61"/>
        <v/>
      </c>
      <c r="X128" s="60" t="str">
        <f t="shared" si="62"/>
        <v/>
      </c>
      <c r="Y128" s="59" t="str">
        <f t="shared" si="63"/>
        <v/>
      </c>
      <c r="Z128" s="59" t="str">
        <f t="shared" si="64"/>
        <v/>
      </c>
      <c r="AA128" s="58" t="str">
        <f>IFERROR(RANK(W128,$W$10:$W$107,1)+COUNTIF(W$108:W128,W128)-1,"")</f>
        <v/>
      </c>
      <c r="AB128" s="58" t="str">
        <f>IFERROR(RANK(X128,$X$10:$X$107,1)+COUNTIF(X$108:X128,X128)-1,"")</f>
        <v/>
      </c>
      <c r="AC128" s="58" t="str">
        <f>IFERROR(RANK(Y128,$Y$10:$Y$107,1)+COUNTIF(Y$108:Y128,Y128)-1,"")</f>
        <v/>
      </c>
      <c r="AD128" s="58" t="str">
        <f>IFERROR(RANK(Z128,$Z$10:$Z$107,1)+COUNTIF(Z$108:Z128,Z128)-1,"")</f>
        <v/>
      </c>
    </row>
    <row r="129" spans="22:30" x14ac:dyDescent="0.3">
      <c r="V129" s="61" t="str">
        <f t="shared" si="60"/>
        <v/>
      </c>
      <c r="W129" s="60" t="str">
        <f t="shared" si="61"/>
        <v/>
      </c>
      <c r="X129" s="60" t="str">
        <f t="shared" si="62"/>
        <v/>
      </c>
      <c r="Y129" s="59" t="str">
        <f t="shared" si="63"/>
        <v/>
      </c>
      <c r="Z129" s="59" t="str">
        <f t="shared" si="64"/>
        <v/>
      </c>
      <c r="AA129" s="58" t="str">
        <f>IFERROR(RANK(W129,$W$10:$W$107,1)+COUNTIF(W$108:W129,W129)-1,"")</f>
        <v/>
      </c>
      <c r="AB129" s="58" t="str">
        <f>IFERROR(RANK(X129,$X$10:$X$107,1)+COUNTIF(X$108:X129,X129)-1,"")</f>
        <v/>
      </c>
      <c r="AC129" s="58" t="str">
        <f>IFERROR(RANK(Y129,$Y$10:$Y$107,1)+COUNTIF(Y$108:Y129,Y129)-1,"")</f>
        <v/>
      </c>
      <c r="AD129" s="58" t="str">
        <f>IFERROR(RANK(Z129,$Z$10:$Z$107,1)+COUNTIF(Z$108:Z129,Z129)-1,"")</f>
        <v/>
      </c>
    </row>
    <row r="130" spans="22:30" x14ac:dyDescent="0.3">
      <c r="V130" s="61" t="str">
        <f t="shared" si="60"/>
        <v/>
      </c>
      <c r="W130" s="60" t="str">
        <f t="shared" si="61"/>
        <v/>
      </c>
      <c r="X130" s="60" t="str">
        <f t="shared" si="62"/>
        <v/>
      </c>
      <c r="Y130" s="59" t="str">
        <f t="shared" si="63"/>
        <v/>
      </c>
      <c r="Z130" s="59" t="str">
        <f t="shared" si="64"/>
        <v/>
      </c>
      <c r="AA130" s="58" t="str">
        <f>IFERROR(RANK(W130,$W$10:$W$107,1)+COUNTIF(W$108:W130,W130)-1,"")</f>
        <v/>
      </c>
      <c r="AB130" s="58" t="str">
        <f>IFERROR(RANK(X130,$X$10:$X$107,1)+COUNTIF(X$108:X130,X130)-1,"")</f>
        <v/>
      </c>
      <c r="AC130" s="58" t="str">
        <f>IFERROR(RANK(Y130,$Y$10:$Y$107,1)+COUNTIF(Y$108:Y130,Y130)-1,"")</f>
        <v/>
      </c>
      <c r="AD130" s="58" t="str">
        <f>IFERROR(RANK(Z130,$Z$10:$Z$107,1)+COUNTIF(Z$108:Z130,Z130)-1,"")</f>
        <v/>
      </c>
    </row>
    <row r="131" spans="22:30" x14ac:dyDescent="0.3">
      <c r="V131" s="61" t="str">
        <f t="shared" si="60"/>
        <v/>
      </c>
      <c r="W131" s="60" t="str">
        <f t="shared" si="61"/>
        <v/>
      </c>
      <c r="X131" s="60" t="str">
        <f t="shared" si="62"/>
        <v/>
      </c>
      <c r="Y131" s="59" t="str">
        <f t="shared" si="63"/>
        <v/>
      </c>
      <c r="Z131" s="59" t="str">
        <f t="shared" si="64"/>
        <v/>
      </c>
      <c r="AA131" s="58" t="str">
        <f>IFERROR(RANK(W131,$W$10:$W$107,1)+COUNTIF(W$108:W131,W131)-1,"")</f>
        <v/>
      </c>
      <c r="AB131" s="58" t="str">
        <f>IFERROR(RANK(X131,$X$10:$X$107,1)+COUNTIF(X$108:X131,X131)-1,"")</f>
        <v/>
      </c>
      <c r="AC131" s="58" t="str">
        <f>IFERROR(RANK(Y131,$Y$10:$Y$107,1)+COUNTIF(Y$108:Y131,Y131)-1,"")</f>
        <v/>
      </c>
      <c r="AD131" s="58" t="str">
        <f>IFERROR(RANK(Z131,$Z$10:$Z$107,1)+COUNTIF(Z$108:Z131,Z131)-1,"")</f>
        <v/>
      </c>
    </row>
    <row r="132" spans="22:30" x14ac:dyDescent="0.3">
      <c r="V132" s="61" t="str">
        <f t="shared" si="60"/>
        <v/>
      </c>
      <c r="W132" s="60" t="str">
        <f t="shared" si="61"/>
        <v/>
      </c>
      <c r="X132" s="60" t="str">
        <f t="shared" si="62"/>
        <v/>
      </c>
      <c r="Y132" s="59" t="str">
        <f t="shared" si="63"/>
        <v/>
      </c>
      <c r="Z132" s="59" t="str">
        <f t="shared" si="64"/>
        <v/>
      </c>
      <c r="AA132" s="58" t="str">
        <f>IFERROR(RANK(W132,$W$10:$W$107,1)+COUNTIF(W$108:W132,W132)-1,"")</f>
        <v/>
      </c>
      <c r="AB132" s="58" t="str">
        <f>IFERROR(RANK(X132,$X$10:$X$107,1)+COUNTIF(X$108:X132,X132)-1,"")</f>
        <v/>
      </c>
      <c r="AC132" s="58" t="str">
        <f>IFERROR(RANK(Y132,$Y$10:$Y$107,1)+COUNTIF(Y$108:Y132,Y132)-1,"")</f>
        <v/>
      </c>
      <c r="AD132" s="58" t="str">
        <f>IFERROR(RANK(Z132,$Z$10:$Z$107,1)+COUNTIF(Z$108:Z132,Z132)-1,"")</f>
        <v/>
      </c>
    </row>
    <row r="133" spans="22:30" x14ac:dyDescent="0.3">
      <c r="V133" s="61" t="str">
        <f t="shared" si="60"/>
        <v/>
      </c>
      <c r="W133" s="60" t="str">
        <f t="shared" si="61"/>
        <v/>
      </c>
      <c r="X133" s="60" t="str">
        <f t="shared" si="62"/>
        <v/>
      </c>
      <c r="Y133" s="59" t="str">
        <f t="shared" si="63"/>
        <v/>
      </c>
      <c r="Z133" s="59" t="str">
        <f t="shared" si="64"/>
        <v/>
      </c>
      <c r="AA133" s="58" t="str">
        <f>IFERROR(RANK(W133,$W$10:$W$107,1)+COUNTIF(W$108:W133,W133)-1,"")</f>
        <v/>
      </c>
      <c r="AB133" s="58" t="str">
        <f>IFERROR(RANK(X133,$X$10:$X$107,1)+COUNTIF(X$108:X133,X133)-1,"")</f>
        <v/>
      </c>
      <c r="AC133" s="58" t="str">
        <f>IFERROR(RANK(Y133,$Y$10:$Y$107,1)+COUNTIF(Y$108:Y133,Y133)-1,"")</f>
        <v/>
      </c>
      <c r="AD133" s="58" t="str">
        <f>IFERROR(RANK(Z133,$Z$10:$Z$107,1)+COUNTIF(Z$108:Z133,Z133)-1,"")</f>
        <v/>
      </c>
    </row>
    <row r="134" spans="22:30" x14ac:dyDescent="0.3">
      <c r="V134" s="61" t="str">
        <f t="shared" si="60"/>
        <v/>
      </c>
      <c r="W134" s="60" t="str">
        <f t="shared" si="61"/>
        <v/>
      </c>
      <c r="X134" s="60" t="str">
        <f t="shared" si="62"/>
        <v/>
      </c>
      <c r="Y134" s="59" t="str">
        <f t="shared" si="63"/>
        <v/>
      </c>
      <c r="Z134" s="59" t="str">
        <f t="shared" si="64"/>
        <v/>
      </c>
      <c r="AA134" s="58" t="str">
        <f>IFERROR(RANK(W134,$W$10:$W$107,1)+COUNTIF(W$108:W134,W134)-1,"")</f>
        <v/>
      </c>
      <c r="AB134" s="58" t="str">
        <f>IFERROR(RANK(X134,$X$10:$X$107,1)+COUNTIF(X$108:X134,X134)-1,"")</f>
        <v/>
      </c>
      <c r="AC134" s="58" t="str">
        <f>IFERROR(RANK(Y134,$Y$10:$Y$107,1)+COUNTIF(Y$108:Y134,Y134)-1,"")</f>
        <v/>
      </c>
      <c r="AD134" s="58" t="str">
        <f>IFERROR(RANK(Z134,$Z$10:$Z$107,1)+COUNTIF(Z$108:Z134,Z134)-1,"")</f>
        <v/>
      </c>
    </row>
    <row r="135" spans="22:30" x14ac:dyDescent="0.3">
      <c r="V135" s="61" t="str">
        <f t="shared" si="60"/>
        <v/>
      </c>
      <c r="W135" s="60" t="str">
        <f t="shared" si="61"/>
        <v/>
      </c>
      <c r="X135" s="60" t="str">
        <f t="shared" si="62"/>
        <v/>
      </c>
      <c r="Y135" s="59" t="str">
        <f t="shared" si="63"/>
        <v/>
      </c>
      <c r="Z135" s="59" t="str">
        <f t="shared" si="64"/>
        <v/>
      </c>
      <c r="AA135" s="58" t="str">
        <f>IFERROR(RANK(W135,$W$10:$W$107,1)+COUNTIF(W$108:W135,W135)-1,"")</f>
        <v/>
      </c>
      <c r="AB135" s="58" t="str">
        <f>IFERROR(RANK(X135,$X$10:$X$107,1)+COUNTIF(X$108:X135,X135)-1,"")</f>
        <v/>
      </c>
      <c r="AC135" s="58" t="str">
        <f>IFERROR(RANK(Y135,$Y$10:$Y$107,1)+COUNTIF(Y$108:Y135,Y135)-1,"")</f>
        <v/>
      </c>
      <c r="AD135" s="58" t="str">
        <f>IFERROR(RANK(Z135,$Z$10:$Z$107,1)+COUNTIF(Z$108:Z135,Z135)-1,"")</f>
        <v/>
      </c>
    </row>
    <row r="136" spans="22:30" x14ac:dyDescent="0.3">
      <c r="V136" s="61" t="str">
        <f t="shared" si="60"/>
        <v/>
      </c>
      <c r="W136" s="60" t="str">
        <f t="shared" si="61"/>
        <v/>
      </c>
      <c r="X136" s="60" t="str">
        <f t="shared" si="62"/>
        <v/>
      </c>
      <c r="Y136" s="59" t="str">
        <f t="shared" si="63"/>
        <v/>
      </c>
      <c r="Z136" s="59" t="str">
        <f t="shared" si="64"/>
        <v/>
      </c>
      <c r="AA136" s="58" t="str">
        <f>IFERROR(RANK(W136,$W$10:$W$107,1)+COUNTIF(W$108:W136,W136)-1,"")</f>
        <v/>
      </c>
      <c r="AB136" s="58" t="str">
        <f>IFERROR(RANK(X136,$X$10:$X$107,1)+COUNTIF(X$108:X136,X136)-1,"")</f>
        <v/>
      </c>
      <c r="AC136" s="58" t="str">
        <f>IFERROR(RANK(Y136,$Y$10:$Y$107,1)+COUNTIF(Y$108:Y136,Y136)-1,"")</f>
        <v/>
      </c>
      <c r="AD136" s="58" t="str">
        <f>IFERROR(RANK(Z136,$Z$10:$Z$107,1)+COUNTIF(Z$108:Z136,Z136)-1,"")</f>
        <v/>
      </c>
    </row>
    <row r="137" spans="22:30" x14ac:dyDescent="0.3">
      <c r="V137" s="61" t="str">
        <f t="shared" si="60"/>
        <v/>
      </c>
      <c r="W137" s="60" t="str">
        <f t="shared" si="61"/>
        <v/>
      </c>
      <c r="X137" s="60" t="str">
        <f t="shared" si="62"/>
        <v/>
      </c>
      <c r="Y137" s="59" t="str">
        <f t="shared" si="63"/>
        <v/>
      </c>
      <c r="Z137" s="59" t="str">
        <f t="shared" si="64"/>
        <v/>
      </c>
      <c r="AA137" s="58" t="str">
        <f>IFERROR(RANK(W137,$W$10:$W$107,1)+COUNTIF(W$108:W137,W137)-1,"")</f>
        <v/>
      </c>
      <c r="AB137" s="58" t="str">
        <f>IFERROR(RANK(X137,$X$10:$X$107,1)+COUNTIF(X$108:X137,X137)-1,"")</f>
        <v/>
      </c>
      <c r="AC137" s="58" t="str">
        <f>IFERROR(RANK(Y137,$Y$10:$Y$107,1)+COUNTIF(Y$108:Y137,Y137)-1,"")</f>
        <v/>
      </c>
      <c r="AD137" s="58" t="str">
        <f>IFERROR(RANK(Z137,$Z$10:$Z$107,1)+COUNTIF(Z$108:Z137,Z137)-1,"")</f>
        <v/>
      </c>
    </row>
    <row r="138" spans="22:30" x14ac:dyDescent="0.3">
      <c r="V138" s="61" t="str">
        <f t="shared" si="60"/>
        <v/>
      </c>
      <c r="W138" s="60" t="str">
        <f t="shared" si="61"/>
        <v/>
      </c>
      <c r="X138" s="60" t="str">
        <f t="shared" si="62"/>
        <v/>
      </c>
      <c r="Y138" s="59" t="str">
        <f t="shared" si="63"/>
        <v/>
      </c>
      <c r="Z138" s="59" t="str">
        <f t="shared" si="64"/>
        <v/>
      </c>
      <c r="AA138" s="58" t="str">
        <f>IFERROR(RANK(W138,$W$10:$W$107,1)+COUNTIF(W$108:W138,W138)-1,"")</f>
        <v/>
      </c>
      <c r="AB138" s="58" t="str">
        <f>IFERROR(RANK(X138,$X$10:$X$107,1)+COUNTIF(X$108:X138,X138)-1,"")</f>
        <v/>
      </c>
      <c r="AC138" s="58" t="str">
        <f>IFERROR(RANK(Y138,$Y$10:$Y$107,1)+COUNTIF(Y$108:Y138,Y138)-1,"")</f>
        <v/>
      </c>
      <c r="AD138" s="58" t="str">
        <f>IFERROR(RANK(Z138,$Z$10:$Z$107,1)+COUNTIF(Z$108:Z138,Z138)-1,"")</f>
        <v/>
      </c>
    </row>
    <row r="139" spans="22:30" x14ac:dyDescent="0.3">
      <c r="V139" s="61" t="str">
        <f t="shared" si="60"/>
        <v/>
      </c>
      <c r="W139" s="60" t="str">
        <f t="shared" si="61"/>
        <v/>
      </c>
      <c r="X139" s="60" t="str">
        <f t="shared" si="62"/>
        <v/>
      </c>
      <c r="Y139" s="59" t="str">
        <f t="shared" si="63"/>
        <v/>
      </c>
      <c r="Z139" s="59" t="str">
        <f t="shared" si="64"/>
        <v/>
      </c>
      <c r="AA139" s="58" t="str">
        <f>IFERROR(RANK(W139,$W$10:$W$107,1)+COUNTIF(W$108:W139,W139)-1,"")</f>
        <v/>
      </c>
      <c r="AB139" s="58" t="str">
        <f>IFERROR(RANK(X139,$X$10:$X$107,1)+COUNTIF(X$108:X139,X139)-1,"")</f>
        <v/>
      </c>
      <c r="AC139" s="58" t="str">
        <f>IFERROR(RANK(Y139,$Y$10:$Y$107,1)+COUNTIF(Y$108:Y139,Y139)-1,"")</f>
        <v/>
      </c>
      <c r="AD139" s="58" t="str">
        <f>IFERROR(RANK(Z139,$Z$10:$Z$107,1)+COUNTIF(Z$108:Z139,Z139)-1,"")</f>
        <v/>
      </c>
    </row>
    <row r="140" spans="22:30" x14ac:dyDescent="0.3">
      <c r="V140" s="61" t="str">
        <f t="shared" si="60"/>
        <v/>
      </c>
      <c r="W140" s="60" t="str">
        <f t="shared" si="61"/>
        <v/>
      </c>
      <c r="X140" s="60" t="str">
        <f t="shared" si="62"/>
        <v/>
      </c>
      <c r="Y140" s="59" t="str">
        <f t="shared" si="63"/>
        <v/>
      </c>
      <c r="Z140" s="59" t="str">
        <f t="shared" si="64"/>
        <v/>
      </c>
      <c r="AA140" s="58" t="str">
        <f>IFERROR(RANK(W140,$W$10:$W$107,1)+COUNTIF(W$108:W140,W140)-1,"")</f>
        <v/>
      </c>
      <c r="AB140" s="58" t="str">
        <f>IFERROR(RANK(X140,$X$10:$X$107,1)+COUNTIF(X$108:X140,X140)-1,"")</f>
        <v/>
      </c>
      <c r="AC140" s="58" t="str">
        <f>IFERROR(RANK(Y140,$Y$10:$Y$107,1)+COUNTIF(Y$108:Y140,Y140)-1,"")</f>
        <v/>
      </c>
      <c r="AD140" s="58" t="str">
        <f>IFERROR(RANK(Z140,$Z$10:$Z$107,1)+COUNTIF(Z$108:Z140,Z140)-1,"")</f>
        <v/>
      </c>
    </row>
    <row r="141" spans="22:30" x14ac:dyDescent="0.3">
      <c r="V141" s="61" t="str">
        <f t="shared" si="60"/>
        <v/>
      </c>
      <c r="W141" s="60" t="str">
        <f t="shared" si="61"/>
        <v/>
      </c>
      <c r="X141" s="60" t="str">
        <f t="shared" si="62"/>
        <v/>
      </c>
      <c r="Y141" s="59" t="str">
        <f t="shared" si="63"/>
        <v/>
      </c>
      <c r="Z141" s="59" t="str">
        <f t="shared" si="64"/>
        <v/>
      </c>
      <c r="AA141" s="58" t="str">
        <f>IFERROR(RANK(W141,$W$10:$W$107,1)+COUNTIF(W$108:W141,W141)-1,"")</f>
        <v/>
      </c>
      <c r="AB141" s="58" t="str">
        <f>IFERROR(RANK(X141,$X$10:$X$107,1)+COUNTIF(X$108:X141,X141)-1,"")</f>
        <v/>
      </c>
      <c r="AC141" s="58" t="str">
        <f>IFERROR(RANK(Y141,$Y$10:$Y$107,1)+COUNTIF(Y$108:Y141,Y141)-1,"")</f>
        <v/>
      </c>
      <c r="AD141" s="58" t="str">
        <f>IFERROR(RANK(Z141,$Z$10:$Z$107,1)+COUNTIF(Z$108:Z141,Z141)-1,"")</f>
        <v/>
      </c>
    </row>
    <row r="142" spans="22:30" x14ac:dyDescent="0.3">
      <c r="V142" s="61" t="str">
        <f t="shared" si="60"/>
        <v/>
      </c>
      <c r="W142" s="60" t="str">
        <f t="shared" si="61"/>
        <v/>
      </c>
      <c r="X142" s="60" t="str">
        <f t="shared" si="62"/>
        <v/>
      </c>
      <c r="Y142" s="59" t="str">
        <f t="shared" si="63"/>
        <v/>
      </c>
      <c r="Z142" s="59" t="str">
        <f t="shared" si="64"/>
        <v/>
      </c>
      <c r="AA142" s="58" t="str">
        <f>IFERROR(RANK(W142,$W$10:$W$107,1)+COUNTIF(W$108:W142,W142)-1,"")</f>
        <v/>
      </c>
      <c r="AB142" s="58" t="str">
        <f>IFERROR(RANK(X142,$X$10:$X$107,1)+COUNTIF(X$108:X142,X142)-1,"")</f>
        <v/>
      </c>
      <c r="AC142" s="58" t="str">
        <f>IFERROR(RANK(Y142,$Y$10:$Y$107,1)+COUNTIF(Y$108:Y142,Y142)-1,"")</f>
        <v/>
      </c>
      <c r="AD142" s="58" t="str">
        <f>IFERROR(RANK(Z142,$Z$10:$Z$107,1)+COUNTIF(Z$108:Z142,Z142)-1,"")</f>
        <v/>
      </c>
    </row>
    <row r="143" spans="22:30" x14ac:dyDescent="0.3">
      <c r="V143" s="61" t="str">
        <f t="shared" si="60"/>
        <v/>
      </c>
      <c r="W143" s="60" t="str">
        <f t="shared" si="61"/>
        <v/>
      </c>
      <c r="X143" s="60" t="str">
        <f t="shared" si="62"/>
        <v/>
      </c>
      <c r="Y143" s="59" t="str">
        <f t="shared" si="63"/>
        <v/>
      </c>
      <c r="Z143" s="59" t="str">
        <f t="shared" si="64"/>
        <v/>
      </c>
      <c r="AA143" s="58" t="str">
        <f>IFERROR(RANK(W143,$W$10:$W$107,1)+COUNTIF(W$108:W143,W143)-1,"")</f>
        <v/>
      </c>
      <c r="AB143" s="58" t="str">
        <f>IFERROR(RANK(X143,$X$10:$X$107,1)+COUNTIF(X$108:X143,X143)-1,"")</f>
        <v/>
      </c>
      <c r="AC143" s="58" t="str">
        <f>IFERROR(RANK(Y143,$Y$10:$Y$107,1)+COUNTIF(Y$108:Y143,Y143)-1,"")</f>
        <v/>
      </c>
      <c r="AD143" s="58" t="str">
        <f>IFERROR(RANK(Z143,$Z$10:$Z$107,1)+COUNTIF(Z$108:Z143,Z143)-1,"")</f>
        <v/>
      </c>
    </row>
    <row r="144" spans="22:30" x14ac:dyDescent="0.3">
      <c r="V144" s="61" t="str">
        <f t="shared" si="60"/>
        <v/>
      </c>
      <c r="W144" s="60" t="str">
        <f t="shared" si="61"/>
        <v/>
      </c>
      <c r="X144" s="60" t="str">
        <f t="shared" si="62"/>
        <v/>
      </c>
      <c r="Y144" s="59" t="str">
        <f t="shared" si="63"/>
        <v/>
      </c>
      <c r="Z144" s="59" t="str">
        <f t="shared" si="64"/>
        <v/>
      </c>
      <c r="AA144" s="58" t="str">
        <f>IFERROR(RANK(W144,$W$10:$W$107,1)+COUNTIF(W$108:W144,W144)-1,"")</f>
        <v/>
      </c>
      <c r="AB144" s="58" t="str">
        <f>IFERROR(RANK(X144,$X$10:$X$107,1)+COUNTIF(X$108:X144,X144)-1,"")</f>
        <v/>
      </c>
      <c r="AC144" s="58" t="str">
        <f>IFERROR(RANK(Y144,$Y$10:$Y$107,1)+COUNTIF(Y$108:Y144,Y144)-1,"")</f>
        <v/>
      </c>
      <c r="AD144" s="58" t="str">
        <f>IFERROR(RANK(Z144,$Z$10:$Z$107,1)+COUNTIF(Z$108:Z144,Z144)-1,"")</f>
        <v/>
      </c>
    </row>
    <row r="145" spans="22:30" x14ac:dyDescent="0.3">
      <c r="V145" s="61" t="str">
        <f t="shared" si="60"/>
        <v/>
      </c>
      <c r="W145" s="60" t="str">
        <f t="shared" si="61"/>
        <v/>
      </c>
      <c r="X145" s="60" t="str">
        <f t="shared" si="62"/>
        <v/>
      </c>
      <c r="Y145" s="59" t="str">
        <f t="shared" si="63"/>
        <v/>
      </c>
      <c r="Z145" s="59" t="str">
        <f t="shared" si="64"/>
        <v/>
      </c>
      <c r="AA145" s="58" t="str">
        <f>IFERROR(RANK(W145,$W$10:$W$107,1)+COUNTIF(W$108:W145,W145)-1,"")</f>
        <v/>
      </c>
      <c r="AB145" s="58" t="str">
        <f>IFERROR(RANK(X145,$X$10:$X$107,1)+COUNTIF(X$108:X145,X145)-1,"")</f>
        <v/>
      </c>
      <c r="AC145" s="58" t="str">
        <f>IFERROR(RANK(Y145,$Y$10:$Y$107,1)+COUNTIF(Y$108:Y145,Y145)-1,"")</f>
        <v/>
      </c>
      <c r="AD145" s="58" t="str">
        <f>IFERROR(RANK(Z145,$Z$10:$Z$107,1)+COUNTIF(Z$108:Z145,Z145)-1,"")</f>
        <v/>
      </c>
    </row>
    <row r="146" spans="22:30" x14ac:dyDescent="0.3">
      <c r="V146" s="61" t="str">
        <f t="shared" si="60"/>
        <v/>
      </c>
      <c r="W146" s="60" t="str">
        <f t="shared" si="61"/>
        <v/>
      </c>
      <c r="X146" s="60" t="str">
        <f t="shared" si="62"/>
        <v/>
      </c>
      <c r="Y146" s="59" t="str">
        <f t="shared" si="63"/>
        <v/>
      </c>
      <c r="Z146" s="59" t="str">
        <f t="shared" si="64"/>
        <v/>
      </c>
      <c r="AA146" s="58" t="str">
        <f>IFERROR(RANK(W146,$W$10:$W$107,1)+COUNTIF(W$108:W146,W146)-1,"")</f>
        <v/>
      </c>
      <c r="AB146" s="58" t="str">
        <f>IFERROR(RANK(X146,$X$10:$X$107,1)+COUNTIF(X$108:X146,X146)-1,"")</f>
        <v/>
      </c>
      <c r="AC146" s="58" t="str">
        <f>IFERROR(RANK(Y146,$Y$10:$Y$107,1)+COUNTIF(Y$108:Y146,Y146)-1,"")</f>
        <v/>
      </c>
      <c r="AD146" s="58" t="str">
        <f>IFERROR(RANK(Z146,$Z$10:$Z$107,1)+COUNTIF(Z$108:Z146,Z146)-1,"")</f>
        <v/>
      </c>
    </row>
    <row r="147" spans="22:30" x14ac:dyDescent="0.3">
      <c r="V147" s="61" t="str">
        <f t="shared" si="60"/>
        <v/>
      </c>
      <c r="W147" s="60" t="str">
        <f t="shared" si="61"/>
        <v/>
      </c>
      <c r="X147" s="60" t="str">
        <f t="shared" si="62"/>
        <v/>
      </c>
      <c r="Y147" s="59" t="str">
        <f t="shared" si="63"/>
        <v/>
      </c>
      <c r="Z147" s="59" t="str">
        <f t="shared" si="64"/>
        <v/>
      </c>
      <c r="AA147" s="58" t="str">
        <f>IFERROR(RANK(W147,$W$10:$W$107,1)+COUNTIF(W$108:W147,W147)-1,"")</f>
        <v/>
      </c>
      <c r="AB147" s="58" t="str">
        <f>IFERROR(RANK(X147,$X$10:$X$107,1)+COUNTIF(X$108:X147,X147)-1,"")</f>
        <v/>
      </c>
      <c r="AC147" s="58" t="str">
        <f>IFERROR(RANK(Y147,$Y$10:$Y$107,1)+COUNTIF(Y$108:Y147,Y147)-1,"")</f>
        <v/>
      </c>
      <c r="AD147" s="58" t="str">
        <f>IFERROR(RANK(Z147,$Z$10:$Z$107,1)+COUNTIF(Z$108:Z147,Z147)-1,"")</f>
        <v/>
      </c>
    </row>
    <row r="148" spans="22:30" x14ac:dyDescent="0.3">
      <c r="V148" s="61" t="str">
        <f t="shared" si="60"/>
        <v/>
      </c>
      <c r="W148" s="60" t="str">
        <f t="shared" si="61"/>
        <v/>
      </c>
      <c r="X148" s="60" t="str">
        <f t="shared" si="62"/>
        <v/>
      </c>
      <c r="Y148" s="59" t="str">
        <f t="shared" si="63"/>
        <v/>
      </c>
      <c r="Z148" s="59" t="str">
        <f t="shared" si="64"/>
        <v/>
      </c>
      <c r="AA148" s="58" t="str">
        <f>IFERROR(RANK(W148,$W$10:$W$107,1)+COUNTIF(W$108:W148,W148)-1,"")</f>
        <v/>
      </c>
      <c r="AB148" s="58" t="str">
        <f>IFERROR(RANK(X148,$X$10:$X$107,1)+COUNTIF(X$108:X148,X148)-1,"")</f>
        <v/>
      </c>
      <c r="AC148" s="58" t="str">
        <f>IFERROR(RANK(Y148,$Y$10:$Y$107,1)+COUNTIF(Y$108:Y148,Y148)-1,"")</f>
        <v/>
      </c>
      <c r="AD148" s="58" t="str">
        <f>IFERROR(RANK(Z148,$Z$10:$Z$107,1)+COUNTIF(Z$108:Z148,Z148)-1,"")</f>
        <v/>
      </c>
    </row>
    <row r="149" spans="22:30" x14ac:dyDescent="0.3">
      <c r="V149" s="61" t="str">
        <f t="shared" si="60"/>
        <v/>
      </c>
      <c r="W149" s="60" t="str">
        <f t="shared" si="61"/>
        <v/>
      </c>
      <c r="X149" s="60" t="str">
        <f t="shared" si="62"/>
        <v/>
      </c>
      <c r="Y149" s="59" t="str">
        <f t="shared" si="63"/>
        <v/>
      </c>
      <c r="Z149" s="59" t="str">
        <f t="shared" si="64"/>
        <v/>
      </c>
      <c r="AA149" s="58" t="str">
        <f>IFERROR(RANK(W149,$W$10:$W$107,1)+COUNTIF(W$108:W149,W149)-1,"")</f>
        <v/>
      </c>
      <c r="AB149" s="58" t="str">
        <f>IFERROR(RANK(X149,$X$10:$X$107,1)+COUNTIF(X$108:X149,X149)-1,"")</f>
        <v/>
      </c>
      <c r="AC149" s="58" t="str">
        <f>IFERROR(RANK(Y149,$Y$10:$Y$107,1)+COUNTIF(Y$108:Y149,Y149)-1,"")</f>
        <v/>
      </c>
      <c r="AD149" s="58" t="str">
        <f>IFERROR(RANK(Z149,$Z$10:$Z$107,1)+COUNTIF(Z$108:Z149,Z149)-1,"")</f>
        <v/>
      </c>
    </row>
    <row r="150" spans="22:30" x14ac:dyDescent="0.3">
      <c r="V150" s="61" t="str">
        <f t="shared" si="60"/>
        <v/>
      </c>
      <c r="W150" s="60" t="str">
        <f t="shared" si="61"/>
        <v/>
      </c>
      <c r="X150" s="60" t="str">
        <f t="shared" si="62"/>
        <v/>
      </c>
      <c r="Y150" s="59" t="str">
        <f t="shared" si="63"/>
        <v/>
      </c>
      <c r="Z150" s="59" t="str">
        <f t="shared" si="64"/>
        <v/>
      </c>
      <c r="AA150" s="58" t="str">
        <f>IFERROR(RANK(W150,$W$10:$W$107,1)+COUNTIF(W$108:W150,W150)-1,"")</f>
        <v/>
      </c>
      <c r="AB150" s="58" t="str">
        <f>IFERROR(RANK(X150,$X$10:$X$107,1)+COUNTIF(X$108:X150,X150)-1,"")</f>
        <v/>
      </c>
      <c r="AC150" s="58" t="str">
        <f>IFERROR(RANK(Y150,$Y$10:$Y$107,1)+COUNTIF(Y$108:Y150,Y150)-1,"")</f>
        <v/>
      </c>
      <c r="AD150" s="58" t="str">
        <f>IFERROR(RANK(Z150,$Z$10:$Z$107,1)+COUNTIF(Z$108:Z150,Z150)-1,"")</f>
        <v/>
      </c>
    </row>
    <row r="151" spans="22:30" x14ac:dyDescent="0.3">
      <c r="V151" s="61" t="str">
        <f t="shared" si="60"/>
        <v/>
      </c>
      <c r="W151" s="60" t="str">
        <f t="shared" si="61"/>
        <v/>
      </c>
      <c r="X151" s="60" t="str">
        <f t="shared" si="62"/>
        <v/>
      </c>
      <c r="Y151" s="59" t="str">
        <f t="shared" si="63"/>
        <v/>
      </c>
      <c r="Z151" s="59" t="str">
        <f t="shared" si="64"/>
        <v/>
      </c>
      <c r="AA151" s="58" t="str">
        <f>IFERROR(RANK(W151,$W$10:$W$107,1)+COUNTIF(W$108:W151,W151)-1,"")</f>
        <v/>
      </c>
      <c r="AB151" s="58" t="str">
        <f>IFERROR(RANK(X151,$X$10:$X$107,1)+COUNTIF(X$108:X151,X151)-1,"")</f>
        <v/>
      </c>
      <c r="AC151" s="58" t="str">
        <f>IFERROR(RANK(Y151,$Y$10:$Y$107,1)+COUNTIF(Y$108:Y151,Y151)-1,"")</f>
        <v/>
      </c>
      <c r="AD151" s="58" t="str">
        <f>IFERROR(RANK(Z151,$Z$10:$Z$107,1)+COUNTIF(Z$108:Z151,Z151)-1,"")</f>
        <v/>
      </c>
    </row>
    <row r="152" spans="22:30" x14ac:dyDescent="0.3">
      <c r="V152" s="61" t="str">
        <f t="shared" si="60"/>
        <v/>
      </c>
      <c r="W152" s="60" t="str">
        <f t="shared" si="61"/>
        <v/>
      </c>
      <c r="X152" s="60" t="str">
        <f t="shared" si="62"/>
        <v/>
      </c>
      <c r="Y152" s="59" t="str">
        <f t="shared" si="63"/>
        <v/>
      </c>
      <c r="Z152" s="59" t="str">
        <f t="shared" si="64"/>
        <v/>
      </c>
      <c r="AA152" s="58" t="str">
        <f>IFERROR(RANK(W152,$W$10:$W$107,1)+COUNTIF(W$108:W152,W152)-1,"")</f>
        <v/>
      </c>
      <c r="AB152" s="58" t="str">
        <f>IFERROR(RANK(X152,$X$10:$X$107,1)+COUNTIF(X$108:X152,X152)-1,"")</f>
        <v/>
      </c>
      <c r="AC152" s="58" t="str">
        <f>IFERROR(RANK(Y152,$Y$10:$Y$107,1)+COUNTIF(Y$108:Y152,Y152)-1,"")</f>
        <v/>
      </c>
      <c r="AD152" s="58" t="str">
        <f>IFERROR(RANK(Z152,$Z$10:$Z$107,1)+COUNTIF(Z$108:Z152,Z152)-1,"")</f>
        <v/>
      </c>
    </row>
    <row r="153" spans="22:30" x14ac:dyDescent="0.3">
      <c r="V153" s="61" t="str">
        <f t="shared" si="60"/>
        <v/>
      </c>
      <c r="W153" s="60" t="str">
        <f t="shared" si="61"/>
        <v/>
      </c>
      <c r="X153" s="60" t="str">
        <f t="shared" si="62"/>
        <v/>
      </c>
      <c r="Y153" s="59" t="str">
        <f t="shared" si="63"/>
        <v/>
      </c>
      <c r="Z153" s="59" t="str">
        <f t="shared" si="64"/>
        <v/>
      </c>
      <c r="AA153" s="58" t="str">
        <f>IFERROR(RANK(W153,$W$10:$W$107,1)+COUNTIF(W$108:W153,W153)-1,"")</f>
        <v/>
      </c>
      <c r="AB153" s="58" t="str">
        <f>IFERROR(RANK(X153,$X$10:$X$107,1)+COUNTIF(X$108:X153,X153)-1,"")</f>
        <v/>
      </c>
      <c r="AC153" s="58" t="str">
        <f>IFERROR(RANK(Y153,$Y$10:$Y$107,1)+COUNTIF(Y$108:Y153,Y153)-1,"")</f>
        <v/>
      </c>
      <c r="AD153" s="58" t="str">
        <f>IFERROR(RANK(Z153,$Z$10:$Z$107,1)+COUNTIF(Z$108:Z153,Z153)-1,"")</f>
        <v/>
      </c>
    </row>
    <row r="154" spans="22:30" x14ac:dyDescent="0.3">
      <c r="V154" s="61" t="str">
        <f t="shared" ref="V154:V185" si="65">IF(ISTEXT(B150),B150,"")</f>
        <v/>
      </c>
      <c r="W154" s="60" t="str">
        <f t="shared" ref="W154:W185" si="66">IF(ISTEXT(B150),I150,"")</f>
        <v/>
      </c>
      <c r="X154" s="60" t="str">
        <f t="shared" ref="X154:X185" si="67">IF(ISTEXT(B150),J150,"")</f>
        <v/>
      </c>
      <c r="Y154" s="59" t="str">
        <f t="shared" ref="Y154:Y185" si="68">IF(ISTEXT(B150),G150,"")</f>
        <v/>
      </c>
      <c r="Z154" s="59" t="str">
        <f t="shared" ref="Z154:Z185" si="69">IF(ISTEXT(B150),H150,"")</f>
        <v/>
      </c>
      <c r="AA154" s="58" t="str">
        <f>IFERROR(RANK(W154,$W$10:$W$107,1)+COUNTIF(W$108:W154,W154)-1,"")</f>
        <v/>
      </c>
      <c r="AB154" s="58" t="str">
        <f>IFERROR(RANK(X154,$X$10:$X$107,1)+COUNTIF(X$108:X154,X154)-1,"")</f>
        <v/>
      </c>
      <c r="AC154" s="58" t="str">
        <f>IFERROR(RANK(Y154,$Y$10:$Y$107,1)+COUNTIF(Y$108:Y154,Y154)-1,"")</f>
        <v/>
      </c>
      <c r="AD154" s="58" t="str">
        <f>IFERROR(RANK(Z154,$Z$10:$Z$107,1)+COUNTIF(Z$108:Z154,Z154)-1,"")</f>
        <v/>
      </c>
    </row>
    <row r="155" spans="22:30" x14ac:dyDescent="0.3">
      <c r="V155" s="61" t="str">
        <f t="shared" si="65"/>
        <v/>
      </c>
      <c r="W155" s="60" t="str">
        <f t="shared" si="66"/>
        <v/>
      </c>
      <c r="X155" s="60" t="str">
        <f t="shared" si="67"/>
        <v/>
      </c>
      <c r="Y155" s="59" t="str">
        <f t="shared" si="68"/>
        <v/>
      </c>
      <c r="Z155" s="59" t="str">
        <f t="shared" si="69"/>
        <v/>
      </c>
      <c r="AA155" s="58" t="str">
        <f>IFERROR(RANK(W155,$W$10:$W$107,1)+COUNTIF(W$108:W155,W155)-1,"")</f>
        <v/>
      </c>
      <c r="AB155" s="58" t="str">
        <f>IFERROR(RANK(X155,$X$10:$X$107,1)+COUNTIF(X$108:X155,X155)-1,"")</f>
        <v/>
      </c>
      <c r="AC155" s="58" t="str">
        <f>IFERROR(RANK(Y155,$Y$10:$Y$107,1)+COUNTIF(Y$108:Y155,Y155)-1,"")</f>
        <v/>
      </c>
      <c r="AD155" s="58" t="str">
        <f>IFERROR(RANK(Z155,$Z$10:$Z$107,1)+COUNTIF(Z$108:Z155,Z155)-1,"")</f>
        <v/>
      </c>
    </row>
    <row r="156" spans="22:30" x14ac:dyDescent="0.3">
      <c r="V156" s="61" t="str">
        <f t="shared" si="65"/>
        <v/>
      </c>
      <c r="W156" s="60" t="str">
        <f t="shared" si="66"/>
        <v/>
      </c>
      <c r="X156" s="60" t="str">
        <f t="shared" si="67"/>
        <v/>
      </c>
      <c r="Y156" s="59" t="str">
        <f t="shared" si="68"/>
        <v/>
      </c>
      <c r="Z156" s="59" t="str">
        <f t="shared" si="69"/>
        <v/>
      </c>
      <c r="AA156" s="58" t="str">
        <f>IFERROR(RANK(W156,$W$10:$W$107,1)+COUNTIF(W$108:W156,W156)-1,"")</f>
        <v/>
      </c>
      <c r="AB156" s="58" t="str">
        <f>IFERROR(RANK(X156,$X$10:$X$107,1)+COUNTIF(X$108:X156,X156)-1,"")</f>
        <v/>
      </c>
      <c r="AC156" s="58" t="str">
        <f>IFERROR(RANK(Y156,$Y$10:$Y$107,1)+COUNTIF(Y$108:Y156,Y156)-1,"")</f>
        <v/>
      </c>
      <c r="AD156" s="58" t="str">
        <f>IFERROR(RANK(Z156,$Z$10:$Z$107,1)+COUNTIF(Z$108:Z156,Z156)-1,"")</f>
        <v/>
      </c>
    </row>
    <row r="157" spans="22:30" x14ac:dyDescent="0.3">
      <c r="V157" s="61" t="str">
        <f t="shared" si="65"/>
        <v/>
      </c>
      <c r="W157" s="60" t="str">
        <f t="shared" si="66"/>
        <v/>
      </c>
      <c r="X157" s="60" t="str">
        <f t="shared" si="67"/>
        <v/>
      </c>
      <c r="Y157" s="59" t="str">
        <f t="shared" si="68"/>
        <v/>
      </c>
      <c r="Z157" s="59" t="str">
        <f t="shared" si="69"/>
        <v/>
      </c>
      <c r="AA157" s="58" t="str">
        <f>IFERROR(RANK(W157,$W$10:$W$107,1)+COUNTIF(W$108:W157,W157)-1,"")</f>
        <v/>
      </c>
      <c r="AB157" s="58" t="str">
        <f>IFERROR(RANK(X157,$X$10:$X$107,1)+COUNTIF(X$108:X157,X157)-1,"")</f>
        <v/>
      </c>
      <c r="AC157" s="58" t="str">
        <f>IFERROR(RANK(Y157,$Y$10:$Y$107,1)+COUNTIF(Y$108:Y157,Y157)-1,"")</f>
        <v/>
      </c>
      <c r="AD157" s="58" t="str">
        <f>IFERROR(RANK(Z157,$Z$10:$Z$107,1)+COUNTIF(Z$108:Z157,Z157)-1,"")</f>
        <v/>
      </c>
    </row>
    <row r="158" spans="22:30" x14ac:dyDescent="0.3">
      <c r="V158" s="61" t="str">
        <f t="shared" si="65"/>
        <v/>
      </c>
      <c r="W158" s="60" t="str">
        <f t="shared" si="66"/>
        <v/>
      </c>
      <c r="X158" s="60" t="str">
        <f t="shared" si="67"/>
        <v/>
      </c>
      <c r="Y158" s="59" t="str">
        <f t="shared" si="68"/>
        <v/>
      </c>
      <c r="Z158" s="59" t="str">
        <f t="shared" si="69"/>
        <v/>
      </c>
      <c r="AA158" s="58" t="str">
        <f>IFERROR(RANK(W158,$W$10:$W$107,1)+COUNTIF(W$108:W158,W158)-1,"")</f>
        <v/>
      </c>
      <c r="AB158" s="58" t="str">
        <f>IFERROR(RANK(X158,$X$10:$X$107,1)+COUNTIF(X$108:X158,X158)-1,"")</f>
        <v/>
      </c>
      <c r="AC158" s="58" t="str">
        <f>IFERROR(RANK(Y158,$Y$10:$Y$107,1)+COUNTIF(Y$108:Y158,Y158)-1,"")</f>
        <v/>
      </c>
      <c r="AD158" s="58" t="str">
        <f>IFERROR(RANK(Z158,$Z$10:$Z$107,1)+COUNTIF(Z$108:Z158,Z158)-1,"")</f>
        <v/>
      </c>
    </row>
    <row r="159" spans="22:30" x14ac:dyDescent="0.3">
      <c r="V159" s="61" t="str">
        <f t="shared" si="65"/>
        <v/>
      </c>
      <c r="W159" s="60" t="str">
        <f t="shared" si="66"/>
        <v/>
      </c>
      <c r="X159" s="60" t="str">
        <f t="shared" si="67"/>
        <v/>
      </c>
      <c r="Y159" s="59" t="str">
        <f t="shared" si="68"/>
        <v/>
      </c>
      <c r="Z159" s="59" t="str">
        <f t="shared" si="69"/>
        <v/>
      </c>
      <c r="AA159" s="58" t="str">
        <f>IFERROR(RANK(W159,$W$10:$W$107,1)+COUNTIF(W$108:W159,W159)-1,"")</f>
        <v/>
      </c>
      <c r="AB159" s="58" t="str">
        <f>IFERROR(RANK(X159,$X$10:$X$107,1)+COUNTIF(X$108:X159,X159)-1,"")</f>
        <v/>
      </c>
      <c r="AC159" s="58" t="str">
        <f>IFERROR(RANK(Y159,$Y$10:$Y$107,1)+COUNTIF(Y$108:Y159,Y159)-1,"")</f>
        <v/>
      </c>
      <c r="AD159" s="58" t="str">
        <f>IFERROR(RANK(Z159,$Z$10:$Z$107,1)+COUNTIF(Z$108:Z159,Z159)-1,"")</f>
        <v/>
      </c>
    </row>
    <row r="160" spans="22:30" x14ac:dyDescent="0.3">
      <c r="V160" s="61" t="str">
        <f t="shared" si="65"/>
        <v/>
      </c>
      <c r="W160" s="60" t="str">
        <f t="shared" si="66"/>
        <v/>
      </c>
      <c r="X160" s="60" t="str">
        <f t="shared" si="67"/>
        <v/>
      </c>
      <c r="Y160" s="59" t="str">
        <f t="shared" si="68"/>
        <v/>
      </c>
      <c r="Z160" s="59" t="str">
        <f t="shared" si="69"/>
        <v/>
      </c>
      <c r="AA160" s="58" t="str">
        <f>IFERROR(RANK(W160,$W$10:$W$107,1)+COUNTIF(W$108:W160,W160)-1,"")</f>
        <v/>
      </c>
      <c r="AB160" s="58" t="str">
        <f>IFERROR(RANK(X160,$X$10:$X$107,1)+COUNTIF(X$108:X160,X160)-1,"")</f>
        <v/>
      </c>
      <c r="AC160" s="58" t="str">
        <f>IFERROR(RANK(Y160,$Y$10:$Y$107,1)+COUNTIF(Y$108:Y160,Y160)-1,"")</f>
        <v/>
      </c>
      <c r="AD160" s="58" t="str">
        <f>IFERROR(RANK(Z160,$Z$10:$Z$107,1)+COUNTIF(Z$108:Z160,Z160)-1,"")</f>
        <v/>
      </c>
    </row>
    <row r="161" spans="22:30" x14ac:dyDescent="0.3">
      <c r="V161" s="61" t="str">
        <f t="shared" si="65"/>
        <v/>
      </c>
      <c r="W161" s="60" t="str">
        <f t="shared" si="66"/>
        <v/>
      </c>
      <c r="X161" s="60" t="str">
        <f t="shared" si="67"/>
        <v/>
      </c>
      <c r="Y161" s="59" t="str">
        <f t="shared" si="68"/>
        <v/>
      </c>
      <c r="Z161" s="59" t="str">
        <f t="shared" si="69"/>
        <v/>
      </c>
      <c r="AA161" s="58" t="str">
        <f>IFERROR(RANK(W161,$W$10:$W$107,1)+COUNTIF(W$108:W161,W161)-1,"")</f>
        <v/>
      </c>
      <c r="AB161" s="58" t="str">
        <f>IFERROR(RANK(X161,$X$10:$X$107,1)+COUNTIF(X$108:X161,X161)-1,"")</f>
        <v/>
      </c>
      <c r="AC161" s="58" t="str">
        <f>IFERROR(RANK(Y161,$Y$10:$Y$107,1)+COUNTIF(Y$108:Y161,Y161)-1,"")</f>
        <v/>
      </c>
      <c r="AD161" s="58" t="str">
        <f>IFERROR(RANK(Z161,$Z$10:$Z$107,1)+COUNTIF(Z$108:Z161,Z161)-1,"")</f>
        <v/>
      </c>
    </row>
    <row r="162" spans="22:30" x14ac:dyDescent="0.3">
      <c r="V162" s="61" t="str">
        <f t="shared" si="65"/>
        <v/>
      </c>
      <c r="W162" s="60" t="str">
        <f t="shared" si="66"/>
        <v/>
      </c>
      <c r="X162" s="60" t="str">
        <f t="shared" si="67"/>
        <v/>
      </c>
      <c r="Y162" s="59" t="str">
        <f t="shared" si="68"/>
        <v/>
      </c>
      <c r="Z162" s="59" t="str">
        <f t="shared" si="69"/>
        <v/>
      </c>
      <c r="AA162" s="58" t="str">
        <f>IFERROR(RANK(W162,$W$10:$W$107,1)+COUNTIF(W$108:W162,W162)-1,"")</f>
        <v/>
      </c>
      <c r="AB162" s="58" t="str">
        <f>IFERROR(RANK(X162,$X$10:$X$107,1)+COUNTIF(X$108:X162,X162)-1,"")</f>
        <v/>
      </c>
      <c r="AC162" s="58" t="str">
        <f>IFERROR(RANK(Y162,$Y$10:$Y$107,1)+COUNTIF(Y$108:Y162,Y162)-1,"")</f>
        <v/>
      </c>
      <c r="AD162" s="58" t="str">
        <f>IFERROR(RANK(Z162,$Z$10:$Z$107,1)+COUNTIF(Z$108:Z162,Z162)-1,"")</f>
        <v/>
      </c>
    </row>
    <row r="163" spans="22:30" x14ac:dyDescent="0.3">
      <c r="V163" s="61" t="str">
        <f t="shared" si="65"/>
        <v/>
      </c>
      <c r="W163" s="60" t="str">
        <f t="shared" si="66"/>
        <v/>
      </c>
      <c r="X163" s="60" t="str">
        <f t="shared" si="67"/>
        <v/>
      </c>
      <c r="Y163" s="59" t="str">
        <f t="shared" si="68"/>
        <v/>
      </c>
      <c r="Z163" s="59" t="str">
        <f t="shared" si="69"/>
        <v/>
      </c>
      <c r="AA163" s="58" t="str">
        <f>IFERROR(RANK(W163,$W$10:$W$107,1)+COUNTIF(W$108:W163,W163)-1,"")</f>
        <v/>
      </c>
      <c r="AB163" s="58" t="str">
        <f>IFERROR(RANK(X163,$X$10:$X$107,1)+COUNTIF(X$108:X163,X163)-1,"")</f>
        <v/>
      </c>
      <c r="AC163" s="58" t="str">
        <f>IFERROR(RANK(Y163,$Y$10:$Y$107,1)+COUNTIF(Y$108:Y163,Y163)-1,"")</f>
        <v/>
      </c>
      <c r="AD163" s="58" t="str">
        <f>IFERROR(RANK(Z163,$Z$10:$Z$107,1)+COUNTIF(Z$108:Z163,Z163)-1,"")</f>
        <v/>
      </c>
    </row>
    <row r="164" spans="22:30" x14ac:dyDescent="0.3">
      <c r="V164" s="61" t="str">
        <f t="shared" si="65"/>
        <v/>
      </c>
      <c r="W164" s="60" t="str">
        <f t="shared" si="66"/>
        <v/>
      </c>
      <c r="X164" s="60" t="str">
        <f t="shared" si="67"/>
        <v/>
      </c>
      <c r="Y164" s="59" t="str">
        <f t="shared" si="68"/>
        <v/>
      </c>
      <c r="Z164" s="59" t="str">
        <f t="shared" si="69"/>
        <v/>
      </c>
      <c r="AA164" s="58" t="str">
        <f>IFERROR(RANK(W164,$W$10:$W$107,1)+COUNTIF(W$108:W164,W164)-1,"")</f>
        <v/>
      </c>
      <c r="AB164" s="58" t="str">
        <f>IFERROR(RANK(X164,$X$10:$X$107,1)+COUNTIF(X$108:X164,X164)-1,"")</f>
        <v/>
      </c>
      <c r="AC164" s="58" t="str">
        <f>IFERROR(RANK(Y164,$Y$10:$Y$107,1)+COUNTIF(Y$108:Y164,Y164)-1,"")</f>
        <v/>
      </c>
      <c r="AD164" s="58" t="str">
        <f>IFERROR(RANK(Z164,$Z$10:$Z$107,1)+COUNTIF(Z$108:Z164,Z164)-1,"")</f>
        <v/>
      </c>
    </row>
    <row r="165" spans="22:30" x14ac:dyDescent="0.3">
      <c r="V165" s="61" t="str">
        <f t="shared" si="65"/>
        <v/>
      </c>
      <c r="W165" s="60" t="str">
        <f t="shared" si="66"/>
        <v/>
      </c>
      <c r="X165" s="60" t="str">
        <f t="shared" si="67"/>
        <v/>
      </c>
      <c r="Y165" s="59" t="str">
        <f t="shared" si="68"/>
        <v/>
      </c>
      <c r="Z165" s="59" t="str">
        <f t="shared" si="69"/>
        <v/>
      </c>
      <c r="AA165" s="58" t="str">
        <f>IFERROR(RANK(W165,$W$10:$W$107,1)+COUNTIF(W$108:W165,W165)-1,"")</f>
        <v/>
      </c>
      <c r="AB165" s="58" t="str">
        <f>IFERROR(RANK(X165,$X$10:$X$107,1)+COUNTIF(X$108:X165,X165)-1,"")</f>
        <v/>
      </c>
      <c r="AC165" s="58" t="str">
        <f>IFERROR(RANK(Y165,$Y$10:$Y$107,1)+COUNTIF(Y$108:Y165,Y165)-1,"")</f>
        <v/>
      </c>
      <c r="AD165" s="58" t="str">
        <f>IFERROR(RANK(Z165,$Z$10:$Z$107,1)+COUNTIF(Z$108:Z165,Z165)-1,"")</f>
        <v/>
      </c>
    </row>
    <row r="166" spans="22:30" x14ac:dyDescent="0.3">
      <c r="V166" s="61" t="str">
        <f t="shared" si="65"/>
        <v/>
      </c>
      <c r="W166" s="60" t="str">
        <f t="shared" si="66"/>
        <v/>
      </c>
      <c r="X166" s="60" t="str">
        <f t="shared" si="67"/>
        <v/>
      </c>
      <c r="Y166" s="59" t="str">
        <f t="shared" si="68"/>
        <v/>
      </c>
      <c r="Z166" s="59" t="str">
        <f t="shared" si="69"/>
        <v/>
      </c>
      <c r="AA166" s="58" t="str">
        <f>IFERROR(RANK(W166,$W$10:$W$107,1)+COUNTIF(W$108:W166,W166)-1,"")</f>
        <v/>
      </c>
      <c r="AB166" s="58" t="str">
        <f>IFERROR(RANK(X166,$X$10:$X$107,1)+COUNTIF(X$108:X166,X166)-1,"")</f>
        <v/>
      </c>
      <c r="AC166" s="58" t="str">
        <f>IFERROR(RANK(Y166,$Y$10:$Y$107,1)+COUNTIF(Y$108:Y166,Y166)-1,"")</f>
        <v/>
      </c>
      <c r="AD166" s="58" t="str">
        <f>IFERROR(RANK(Z166,$Z$10:$Z$107,1)+COUNTIF(Z$108:Z166,Z166)-1,"")</f>
        <v/>
      </c>
    </row>
    <row r="167" spans="22:30" x14ac:dyDescent="0.3">
      <c r="V167" s="61" t="str">
        <f t="shared" si="65"/>
        <v/>
      </c>
      <c r="W167" s="60" t="str">
        <f t="shared" si="66"/>
        <v/>
      </c>
      <c r="X167" s="60" t="str">
        <f t="shared" si="67"/>
        <v/>
      </c>
      <c r="Y167" s="59" t="str">
        <f t="shared" si="68"/>
        <v/>
      </c>
      <c r="Z167" s="59" t="str">
        <f t="shared" si="69"/>
        <v/>
      </c>
      <c r="AA167" s="58" t="str">
        <f>IFERROR(RANK(W167,$W$10:$W$107,1)+COUNTIF(W$108:W167,W167)-1,"")</f>
        <v/>
      </c>
      <c r="AB167" s="58" t="str">
        <f>IFERROR(RANK(X167,$X$10:$X$107,1)+COUNTIF(X$108:X167,X167)-1,"")</f>
        <v/>
      </c>
      <c r="AC167" s="58" t="str">
        <f>IFERROR(RANK(Y167,$Y$10:$Y$107,1)+COUNTIF(Y$108:Y167,Y167)-1,"")</f>
        <v/>
      </c>
      <c r="AD167" s="58" t="str">
        <f>IFERROR(RANK(Z167,$Z$10:$Z$107,1)+COUNTIF(Z$108:Z167,Z167)-1,"")</f>
        <v/>
      </c>
    </row>
    <row r="168" spans="22:30" x14ac:dyDescent="0.3">
      <c r="V168" s="61" t="str">
        <f t="shared" si="65"/>
        <v/>
      </c>
      <c r="W168" s="60" t="str">
        <f t="shared" si="66"/>
        <v/>
      </c>
      <c r="X168" s="60" t="str">
        <f t="shared" si="67"/>
        <v/>
      </c>
      <c r="Y168" s="59" t="str">
        <f t="shared" si="68"/>
        <v/>
      </c>
      <c r="Z168" s="59" t="str">
        <f t="shared" si="69"/>
        <v/>
      </c>
      <c r="AA168" s="58" t="str">
        <f>IFERROR(RANK(W168,$W$10:$W$107,1)+COUNTIF(W$108:W168,W168)-1,"")</f>
        <v/>
      </c>
      <c r="AB168" s="58" t="str">
        <f>IFERROR(RANK(X168,$X$10:$X$107,1)+COUNTIF(X$108:X168,X168)-1,"")</f>
        <v/>
      </c>
      <c r="AC168" s="58" t="str">
        <f>IFERROR(RANK(Y168,$Y$10:$Y$107,1)+COUNTIF(Y$108:Y168,Y168)-1,"")</f>
        <v/>
      </c>
      <c r="AD168" s="58" t="str">
        <f>IFERROR(RANK(Z168,$Z$10:$Z$107,1)+COUNTIF(Z$108:Z168,Z168)-1,"")</f>
        <v/>
      </c>
    </row>
    <row r="169" spans="22:30" x14ac:dyDescent="0.3">
      <c r="V169" s="61" t="str">
        <f t="shared" si="65"/>
        <v/>
      </c>
      <c r="W169" s="60" t="str">
        <f t="shared" si="66"/>
        <v/>
      </c>
      <c r="X169" s="60" t="str">
        <f t="shared" si="67"/>
        <v/>
      </c>
      <c r="Y169" s="59" t="str">
        <f t="shared" si="68"/>
        <v/>
      </c>
      <c r="Z169" s="59" t="str">
        <f t="shared" si="69"/>
        <v/>
      </c>
      <c r="AA169" s="58" t="str">
        <f>IFERROR(RANK(W169,$W$10:$W$107,1)+COUNTIF(W$108:W169,W169)-1,"")</f>
        <v/>
      </c>
      <c r="AB169" s="58" t="str">
        <f>IFERROR(RANK(X169,$X$10:$X$107,1)+COUNTIF(X$108:X169,X169)-1,"")</f>
        <v/>
      </c>
      <c r="AC169" s="58" t="str">
        <f>IFERROR(RANK(Y169,$Y$10:$Y$107,1)+COUNTIF(Y$108:Y169,Y169)-1,"")</f>
        <v/>
      </c>
      <c r="AD169" s="58" t="str">
        <f>IFERROR(RANK(Z169,$Z$10:$Z$107,1)+COUNTIF(Z$108:Z169,Z169)-1,"")</f>
        <v/>
      </c>
    </row>
    <row r="170" spans="22:30" x14ac:dyDescent="0.3">
      <c r="V170" s="61" t="str">
        <f t="shared" si="65"/>
        <v/>
      </c>
      <c r="W170" s="60" t="str">
        <f t="shared" si="66"/>
        <v/>
      </c>
      <c r="X170" s="60" t="str">
        <f t="shared" si="67"/>
        <v/>
      </c>
      <c r="Y170" s="59" t="str">
        <f t="shared" si="68"/>
        <v/>
      </c>
      <c r="Z170" s="59" t="str">
        <f t="shared" si="69"/>
        <v/>
      </c>
      <c r="AA170" s="58" t="str">
        <f>IFERROR(RANK(W170,$W$10:$W$107,1)+COUNTIF(W$108:W170,W170)-1,"")</f>
        <v/>
      </c>
      <c r="AB170" s="58" t="str">
        <f>IFERROR(RANK(X170,$X$10:$X$107,1)+COUNTIF(X$108:X170,X170)-1,"")</f>
        <v/>
      </c>
      <c r="AC170" s="58" t="str">
        <f>IFERROR(RANK(Y170,$Y$10:$Y$107,1)+COUNTIF(Y$108:Y170,Y170)-1,"")</f>
        <v/>
      </c>
      <c r="AD170" s="58" t="str">
        <f>IFERROR(RANK(Z170,$Z$10:$Z$107,1)+COUNTIF(Z$108:Z170,Z170)-1,"")</f>
        <v/>
      </c>
    </row>
    <row r="171" spans="22:30" x14ac:dyDescent="0.3">
      <c r="V171" s="61" t="str">
        <f t="shared" si="65"/>
        <v/>
      </c>
      <c r="W171" s="60" t="str">
        <f t="shared" si="66"/>
        <v/>
      </c>
      <c r="X171" s="60" t="str">
        <f t="shared" si="67"/>
        <v/>
      </c>
      <c r="Y171" s="59" t="str">
        <f t="shared" si="68"/>
        <v/>
      </c>
      <c r="Z171" s="59" t="str">
        <f t="shared" si="69"/>
        <v/>
      </c>
      <c r="AA171" s="58" t="str">
        <f>IFERROR(RANK(W171,$W$10:$W$107,1)+COUNTIF(W$108:W171,W171)-1,"")</f>
        <v/>
      </c>
      <c r="AB171" s="58" t="str">
        <f>IFERROR(RANK(X171,$X$10:$X$107,1)+COUNTIF(X$108:X171,X171)-1,"")</f>
        <v/>
      </c>
      <c r="AC171" s="58" t="str">
        <f>IFERROR(RANK(Y171,$Y$10:$Y$107,1)+COUNTIF(Y$108:Y171,Y171)-1,"")</f>
        <v/>
      </c>
      <c r="AD171" s="58" t="str">
        <f>IFERROR(RANK(Z171,$Z$10:$Z$107,1)+COUNTIF(Z$108:Z171,Z171)-1,"")</f>
        <v/>
      </c>
    </row>
    <row r="172" spans="22:30" x14ac:dyDescent="0.3">
      <c r="V172" s="61" t="str">
        <f t="shared" si="65"/>
        <v/>
      </c>
      <c r="W172" s="60" t="str">
        <f t="shared" si="66"/>
        <v/>
      </c>
      <c r="X172" s="60" t="str">
        <f t="shared" si="67"/>
        <v/>
      </c>
      <c r="Y172" s="59" t="str">
        <f t="shared" si="68"/>
        <v/>
      </c>
      <c r="Z172" s="59" t="str">
        <f t="shared" si="69"/>
        <v/>
      </c>
      <c r="AA172" s="58" t="str">
        <f>IFERROR(RANK(W172,$W$10:$W$107,1)+COUNTIF(W$108:W172,W172)-1,"")</f>
        <v/>
      </c>
      <c r="AB172" s="58" t="str">
        <f>IFERROR(RANK(X172,$X$10:$X$107,1)+COUNTIF(X$108:X172,X172)-1,"")</f>
        <v/>
      </c>
      <c r="AC172" s="58" t="str">
        <f>IFERROR(RANK(Y172,$Y$10:$Y$107,1)+COUNTIF(Y$108:Y172,Y172)-1,"")</f>
        <v/>
      </c>
      <c r="AD172" s="58" t="str">
        <f>IFERROR(RANK(Z172,$Z$10:$Z$107,1)+COUNTIF(Z$108:Z172,Z172)-1,"")</f>
        <v/>
      </c>
    </row>
    <row r="173" spans="22:30" x14ac:dyDescent="0.3">
      <c r="V173" s="61" t="str">
        <f t="shared" si="65"/>
        <v/>
      </c>
      <c r="W173" s="60" t="str">
        <f t="shared" si="66"/>
        <v/>
      </c>
      <c r="X173" s="60" t="str">
        <f t="shared" si="67"/>
        <v/>
      </c>
      <c r="Y173" s="59" t="str">
        <f t="shared" si="68"/>
        <v/>
      </c>
      <c r="Z173" s="59" t="str">
        <f t="shared" si="69"/>
        <v/>
      </c>
      <c r="AA173" s="58" t="str">
        <f>IFERROR(RANK(W173,$W$10:$W$107,1)+COUNTIF(W$108:W173,W173)-1,"")</f>
        <v/>
      </c>
      <c r="AB173" s="58" t="str">
        <f>IFERROR(RANK(X173,$X$10:$X$107,1)+COUNTIF(X$108:X173,X173)-1,"")</f>
        <v/>
      </c>
      <c r="AC173" s="58" t="str">
        <f>IFERROR(RANK(Y173,$Y$10:$Y$107,1)+COUNTIF(Y$108:Y173,Y173)-1,"")</f>
        <v/>
      </c>
      <c r="AD173" s="58" t="str">
        <f>IFERROR(RANK(Z173,$Z$10:$Z$107,1)+COUNTIF(Z$108:Z173,Z173)-1,"")</f>
        <v/>
      </c>
    </row>
    <row r="174" spans="22:30" x14ac:dyDescent="0.3">
      <c r="V174" s="61" t="str">
        <f t="shared" si="65"/>
        <v/>
      </c>
      <c r="W174" s="60" t="str">
        <f t="shared" si="66"/>
        <v/>
      </c>
      <c r="X174" s="60" t="str">
        <f t="shared" si="67"/>
        <v/>
      </c>
      <c r="Y174" s="59" t="str">
        <f t="shared" si="68"/>
        <v/>
      </c>
      <c r="Z174" s="59" t="str">
        <f t="shared" si="69"/>
        <v/>
      </c>
      <c r="AA174" s="58" t="str">
        <f>IFERROR(RANK(W174,$W$10:$W$107,1)+COUNTIF(W$108:W174,W174)-1,"")</f>
        <v/>
      </c>
      <c r="AB174" s="58" t="str">
        <f>IFERROR(RANK(X174,$X$10:$X$107,1)+COUNTIF(X$108:X174,X174)-1,"")</f>
        <v/>
      </c>
      <c r="AC174" s="58" t="str">
        <f>IFERROR(RANK(Y174,$Y$10:$Y$107,1)+COUNTIF(Y$108:Y174,Y174)-1,"")</f>
        <v/>
      </c>
      <c r="AD174" s="58" t="str">
        <f>IFERROR(RANK(Z174,$Z$10:$Z$107,1)+COUNTIF(Z$108:Z174,Z174)-1,"")</f>
        <v/>
      </c>
    </row>
    <row r="175" spans="22:30" x14ac:dyDescent="0.3">
      <c r="V175" s="61" t="str">
        <f t="shared" si="65"/>
        <v/>
      </c>
      <c r="W175" s="60" t="str">
        <f t="shared" si="66"/>
        <v/>
      </c>
      <c r="X175" s="60" t="str">
        <f t="shared" si="67"/>
        <v/>
      </c>
      <c r="Y175" s="59" t="str">
        <f t="shared" si="68"/>
        <v/>
      </c>
      <c r="Z175" s="59" t="str">
        <f t="shared" si="69"/>
        <v/>
      </c>
      <c r="AA175" s="58" t="str">
        <f>IFERROR(RANK(W175,$W$10:$W$107,1)+COUNTIF(W$108:W175,W175)-1,"")</f>
        <v/>
      </c>
      <c r="AB175" s="58" t="str">
        <f>IFERROR(RANK(X175,$X$10:$X$107,1)+COUNTIF(X$108:X175,X175)-1,"")</f>
        <v/>
      </c>
      <c r="AC175" s="58" t="str">
        <f>IFERROR(RANK(Y175,$Y$10:$Y$107,1)+COUNTIF(Y$108:Y175,Y175)-1,"")</f>
        <v/>
      </c>
      <c r="AD175" s="58" t="str">
        <f>IFERROR(RANK(Z175,$Z$10:$Z$107,1)+COUNTIF(Z$108:Z175,Z175)-1,"")</f>
        <v/>
      </c>
    </row>
    <row r="176" spans="22:30" x14ac:dyDescent="0.3">
      <c r="V176" s="61" t="str">
        <f t="shared" si="65"/>
        <v/>
      </c>
      <c r="W176" s="60" t="str">
        <f t="shared" si="66"/>
        <v/>
      </c>
      <c r="X176" s="60" t="str">
        <f t="shared" si="67"/>
        <v/>
      </c>
      <c r="Y176" s="59" t="str">
        <f t="shared" si="68"/>
        <v/>
      </c>
      <c r="Z176" s="59" t="str">
        <f t="shared" si="69"/>
        <v/>
      </c>
      <c r="AA176" s="58" t="str">
        <f>IFERROR(RANK(W176,$W$10:$W$107,1)+COUNTIF(W$108:W176,W176)-1,"")</f>
        <v/>
      </c>
      <c r="AB176" s="58" t="str">
        <f>IFERROR(RANK(X176,$X$10:$X$107,1)+COUNTIF(X$108:X176,X176)-1,"")</f>
        <v/>
      </c>
      <c r="AC176" s="58" t="str">
        <f>IFERROR(RANK(Y176,$Y$10:$Y$107,1)+COUNTIF(Y$108:Y176,Y176)-1,"")</f>
        <v/>
      </c>
      <c r="AD176" s="58" t="str">
        <f>IFERROR(RANK(Z176,$Z$10:$Z$107,1)+COUNTIF(Z$108:Z176,Z176)-1,"")</f>
        <v/>
      </c>
    </row>
    <row r="177" spans="22:30" x14ac:dyDescent="0.3">
      <c r="V177" s="61" t="str">
        <f t="shared" si="65"/>
        <v/>
      </c>
      <c r="W177" s="60" t="str">
        <f t="shared" si="66"/>
        <v/>
      </c>
      <c r="X177" s="60" t="str">
        <f t="shared" si="67"/>
        <v/>
      </c>
      <c r="Y177" s="59" t="str">
        <f t="shared" si="68"/>
        <v/>
      </c>
      <c r="Z177" s="59" t="str">
        <f t="shared" si="69"/>
        <v/>
      </c>
      <c r="AA177" s="58" t="str">
        <f>IFERROR(RANK(W177,$W$10:$W$107,1)+COUNTIF(W$108:W177,W177)-1,"")</f>
        <v/>
      </c>
      <c r="AB177" s="58" t="str">
        <f>IFERROR(RANK(X177,$X$10:$X$107,1)+COUNTIF(X$108:X177,X177)-1,"")</f>
        <v/>
      </c>
      <c r="AC177" s="58" t="str">
        <f>IFERROR(RANK(Y177,$Y$10:$Y$107,1)+COUNTIF(Y$108:Y177,Y177)-1,"")</f>
        <v/>
      </c>
      <c r="AD177" s="58" t="str">
        <f>IFERROR(RANK(Z177,$Z$10:$Z$107,1)+COUNTIF(Z$108:Z177,Z177)-1,"")</f>
        <v/>
      </c>
    </row>
    <row r="178" spans="22:30" x14ac:dyDescent="0.3">
      <c r="V178" s="61" t="str">
        <f t="shared" si="65"/>
        <v/>
      </c>
      <c r="W178" s="60" t="str">
        <f t="shared" si="66"/>
        <v/>
      </c>
      <c r="X178" s="60" t="str">
        <f t="shared" si="67"/>
        <v/>
      </c>
      <c r="Y178" s="59" t="str">
        <f t="shared" si="68"/>
        <v/>
      </c>
      <c r="Z178" s="59" t="str">
        <f t="shared" si="69"/>
        <v/>
      </c>
      <c r="AA178" s="58" t="str">
        <f>IFERROR(RANK(W178,$W$10:$W$107,1)+COUNTIF(W$108:W178,W178)-1,"")</f>
        <v/>
      </c>
      <c r="AB178" s="58" t="str">
        <f>IFERROR(RANK(X178,$X$10:$X$107,1)+COUNTIF(X$108:X178,X178)-1,"")</f>
        <v/>
      </c>
      <c r="AC178" s="58" t="str">
        <f>IFERROR(RANK(Y178,$Y$10:$Y$107,1)+COUNTIF(Y$108:Y178,Y178)-1,"")</f>
        <v/>
      </c>
      <c r="AD178" s="58" t="str">
        <f>IFERROR(RANK(Z178,$Z$10:$Z$107,1)+COUNTIF(Z$108:Z178,Z178)-1,"")</f>
        <v/>
      </c>
    </row>
    <row r="179" spans="22:30" x14ac:dyDescent="0.3">
      <c r="V179" s="61" t="str">
        <f t="shared" si="65"/>
        <v/>
      </c>
      <c r="W179" s="60" t="str">
        <f t="shared" si="66"/>
        <v/>
      </c>
      <c r="X179" s="60" t="str">
        <f t="shared" si="67"/>
        <v/>
      </c>
      <c r="Y179" s="59" t="str">
        <f t="shared" si="68"/>
        <v/>
      </c>
      <c r="Z179" s="59" t="str">
        <f t="shared" si="69"/>
        <v/>
      </c>
      <c r="AA179" s="58" t="str">
        <f>IFERROR(RANK(W179,$W$10:$W$107,1)+COUNTIF(W$108:W179,W179)-1,"")</f>
        <v/>
      </c>
      <c r="AB179" s="58" t="str">
        <f>IFERROR(RANK(X179,$X$10:$X$107,1)+COUNTIF(X$108:X179,X179)-1,"")</f>
        <v/>
      </c>
      <c r="AC179" s="58" t="str">
        <f>IFERROR(RANK(Y179,$Y$10:$Y$107,1)+COUNTIF(Y$108:Y179,Y179)-1,"")</f>
        <v/>
      </c>
      <c r="AD179" s="58" t="str">
        <f>IFERROR(RANK(Z179,$Z$10:$Z$107,1)+COUNTIF(Z$108:Z179,Z179)-1,"")</f>
        <v/>
      </c>
    </row>
    <row r="180" spans="22:30" x14ac:dyDescent="0.3">
      <c r="V180" s="61" t="str">
        <f t="shared" si="65"/>
        <v/>
      </c>
      <c r="W180" s="60" t="str">
        <f t="shared" si="66"/>
        <v/>
      </c>
      <c r="X180" s="60" t="str">
        <f t="shared" si="67"/>
        <v/>
      </c>
      <c r="Y180" s="59" t="str">
        <f t="shared" si="68"/>
        <v/>
      </c>
      <c r="Z180" s="59" t="str">
        <f t="shared" si="69"/>
        <v/>
      </c>
      <c r="AA180" s="58" t="str">
        <f>IFERROR(RANK(W180,$W$10:$W$107,1)+COUNTIF(W$108:W180,W180)-1,"")</f>
        <v/>
      </c>
      <c r="AB180" s="58" t="str">
        <f>IFERROR(RANK(X180,$X$10:$X$107,1)+COUNTIF(X$108:X180,X180)-1,"")</f>
        <v/>
      </c>
      <c r="AC180" s="58" t="str">
        <f>IFERROR(RANK(Y180,$Y$10:$Y$107,1)+COUNTIF(Y$108:Y180,Y180)-1,"")</f>
        <v/>
      </c>
      <c r="AD180" s="58" t="str">
        <f>IFERROR(RANK(Z180,$Z$10:$Z$107,1)+COUNTIF(Z$108:Z180,Z180)-1,"")</f>
        <v/>
      </c>
    </row>
    <row r="181" spans="22:30" x14ac:dyDescent="0.3">
      <c r="V181" s="61" t="str">
        <f t="shared" si="65"/>
        <v/>
      </c>
      <c r="W181" s="60" t="str">
        <f t="shared" si="66"/>
        <v/>
      </c>
      <c r="X181" s="60" t="str">
        <f t="shared" si="67"/>
        <v/>
      </c>
      <c r="Y181" s="59" t="str">
        <f t="shared" si="68"/>
        <v/>
      </c>
      <c r="Z181" s="59" t="str">
        <f t="shared" si="69"/>
        <v/>
      </c>
      <c r="AA181" s="58" t="str">
        <f>IFERROR(RANK(W181,$W$10:$W$107,1)+COUNTIF(W$108:W181,W181)-1,"")</f>
        <v/>
      </c>
      <c r="AB181" s="58" t="str">
        <f>IFERROR(RANK(X181,$X$10:$X$107,1)+COUNTIF(X$108:X181,X181)-1,"")</f>
        <v/>
      </c>
      <c r="AC181" s="58" t="str">
        <f>IFERROR(RANK(Y181,$Y$10:$Y$107,1)+COUNTIF(Y$108:Y181,Y181)-1,"")</f>
        <v/>
      </c>
      <c r="AD181" s="58" t="str">
        <f>IFERROR(RANK(Z181,$Z$10:$Z$107,1)+COUNTIF(Z$108:Z181,Z181)-1,"")</f>
        <v/>
      </c>
    </row>
    <row r="182" spans="22:30" x14ac:dyDescent="0.3">
      <c r="V182" s="61" t="str">
        <f t="shared" si="65"/>
        <v/>
      </c>
      <c r="W182" s="60" t="str">
        <f t="shared" si="66"/>
        <v/>
      </c>
      <c r="X182" s="60" t="str">
        <f t="shared" si="67"/>
        <v/>
      </c>
      <c r="Y182" s="59" t="str">
        <f t="shared" si="68"/>
        <v/>
      </c>
      <c r="Z182" s="59" t="str">
        <f t="shared" si="69"/>
        <v/>
      </c>
      <c r="AA182" s="58" t="str">
        <f>IFERROR(RANK(W182,$W$10:$W$107,1)+COUNTIF(W$108:W182,W182)-1,"")</f>
        <v/>
      </c>
      <c r="AB182" s="58" t="str">
        <f>IFERROR(RANK(X182,$X$10:$X$107,1)+COUNTIF(X$108:X182,X182)-1,"")</f>
        <v/>
      </c>
      <c r="AC182" s="58" t="str">
        <f>IFERROR(RANK(Y182,$Y$10:$Y$107,1)+COUNTIF(Y$108:Y182,Y182)-1,"")</f>
        <v/>
      </c>
      <c r="AD182" s="58" t="str">
        <f>IFERROR(RANK(Z182,$Z$10:$Z$107,1)+COUNTIF(Z$108:Z182,Z182)-1,"")</f>
        <v/>
      </c>
    </row>
    <row r="183" spans="22:30" x14ac:dyDescent="0.3">
      <c r="V183" s="61" t="str">
        <f t="shared" si="65"/>
        <v/>
      </c>
      <c r="W183" s="60" t="str">
        <f t="shared" si="66"/>
        <v/>
      </c>
      <c r="X183" s="60" t="str">
        <f t="shared" si="67"/>
        <v/>
      </c>
      <c r="Y183" s="59" t="str">
        <f t="shared" si="68"/>
        <v/>
      </c>
      <c r="Z183" s="59" t="str">
        <f t="shared" si="69"/>
        <v/>
      </c>
      <c r="AA183" s="58" t="str">
        <f>IFERROR(RANK(W183,$W$10:$W$107,1)+COUNTIF(W$108:W183,W183)-1,"")</f>
        <v/>
      </c>
      <c r="AB183" s="58" t="str">
        <f>IFERROR(RANK(X183,$X$10:$X$107,1)+COUNTIF(X$108:X183,X183)-1,"")</f>
        <v/>
      </c>
      <c r="AC183" s="58" t="str">
        <f>IFERROR(RANK(Y183,$Y$10:$Y$107,1)+COUNTIF(Y$108:Y183,Y183)-1,"")</f>
        <v/>
      </c>
      <c r="AD183" s="58" t="str">
        <f>IFERROR(RANK(Z183,$Z$10:$Z$107,1)+COUNTIF(Z$108:Z183,Z183)-1,"")</f>
        <v/>
      </c>
    </row>
    <row r="184" spans="22:30" x14ac:dyDescent="0.3">
      <c r="V184" s="61" t="str">
        <f t="shared" si="65"/>
        <v/>
      </c>
      <c r="W184" s="60" t="str">
        <f t="shared" si="66"/>
        <v/>
      </c>
      <c r="X184" s="60" t="str">
        <f t="shared" si="67"/>
        <v/>
      </c>
      <c r="Y184" s="59" t="str">
        <f t="shared" si="68"/>
        <v/>
      </c>
      <c r="Z184" s="59" t="str">
        <f t="shared" si="69"/>
        <v/>
      </c>
      <c r="AA184" s="58" t="str">
        <f>IFERROR(RANK(W184,$W$10:$W$107,1)+COUNTIF(W$108:W184,W184)-1,"")</f>
        <v/>
      </c>
      <c r="AB184" s="58" t="str">
        <f>IFERROR(RANK(X184,$X$10:$X$107,1)+COUNTIF(X$108:X184,X184)-1,"")</f>
        <v/>
      </c>
      <c r="AC184" s="58" t="str">
        <f>IFERROR(RANK(Y184,$Y$10:$Y$107,1)+COUNTIF(Y$108:Y184,Y184)-1,"")</f>
        <v/>
      </c>
      <c r="AD184" s="58" t="str">
        <f>IFERROR(RANK(Z184,$Z$10:$Z$107,1)+COUNTIF(Z$108:Z184,Z184)-1,"")</f>
        <v/>
      </c>
    </row>
    <row r="185" spans="22:30" x14ac:dyDescent="0.3">
      <c r="V185" s="61" t="str">
        <f t="shared" si="65"/>
        <v/>
      </c>
      <c r="W185" s="60" t="str">
        <f t="shared" si="66"/>
        <v/>
      </c>
      <c r="X185" s="60" t="str">
        <f t="shared" si="67"/>
        <v/>
      </c>
      <c r="Y185" s="59" t="str">
        <f t="shared" si="68"/>
        <v/>
      </c>
      <c r="Z185" s="59" t="str">
        <f t="shared" si="69"/>
        <v/>
      </c>
      <c r="AA185" s="58" t="str">
        <f>IFERROR(RANK(W185,$W$10:$W$107,1)+COUNTIF(W$108:W185,W185)-1,"")</f>
        <v/>
      </c>
      <c r="AB185" s="58" t="str">
        <f>IFERROR(RANK(X185,$X$10:$X$107,1)+COUNTIF(X$108:X185,X185)-1,"")</f>
        <v/>
      </c>
      <c r="AC185" s="58" t="str">
        <f>IFERROR(RANK(Y185,$Y$10:$Y$107,1)+COUNTIF(Y$108:Y185,Y185)-1,"")</f>
        <v/>
      </c>
      <c r="AD185" s="58" t="str">
        <f>IFERROR(RANK(Z185,$Z$10:$Z$107,1)+COUNTIF(Z$108:Z185,Z185)-1,"")</f>
        <v/>
      </c>
    </row>
    <row r="186" spans="22:30" x14ac:dyDescent="0.3">
      <c r="V186" s="61" t="str">
        <f t="shared" ref="V186:V210" si="70">IF(ISTEXT(B182),B182,"")</f>
        <v/>
      </c>
      <c r="W186" s="60" t="str">
        <f t="shared" ref="W186:W210" si="71">IF(ISTEXT(B182),I182,"")</f>
        <v/>
      </c>
      <c r="X186" s="60" t="str">
        <f t="shared" ref="X186:X210" si="72">IF(ISTEXT(B182),J182,"")</f>
        <v/>
      </c>
      <c r="Y186" s="59" t="str">
        <f t="shared" ref="Y186:Y210" si="73">IF(ISTEXT(B182),G182,"")</f>
        <v/>
      </c>
      <c r="Z186" s="59" t="str">
        <f t="shared" ref="Z186:Z210" si="74">IF(ISTEXT(B182),H182,"")</f>
        <v/>
      </c>
      <c r="AA186" s="58" t="str">
        <f>IFERROR(RANK(W186,$W$10:$W$107,1)+COUNTIF(W$108:W186,W186)-1,"")</f>
        <v/>
      </c>
      <c r="AB186" s="58" t="str">
        <f>IFERROR(RANK(X186,$X$10:$X$107,1)+COUNTIF(X$108:X186,X186)-1,"")</f>
        <v/>
      </c>
      <c r="AC186" s="58" t="str">
        <f>IFERROR(RANK(Y186,$Y$10:$Y$107,1)+COUNTIF(Y$108:Y186,Y186)-1,"")</f>
        <v/>
      </c>
      <c r="AD186" s="58" t="str">
        <f>IFERROR(RANK(Z186,$Z$10:$Z$107,1)+COUNTIF(Z$108:Z186,Z186)-1,"")</f>
        <v/>
      </c>
    </row>
    <row r="187" spans="22:30" x14ac:dyDescent="0.3">
      <c r="V187" s="61" t="str">
        <f t="shared" si="70"/>
        <v/>
      </c>
      <c r="W187" s="60" t="str">
        <f t="shared" si="71"/>
        <v/>
      </c>
      <c r="X187" s="60" t="str">
        <f t="shared" si="72"/>
        <v/>
      </c>
      <c r="Y187" s="59" t="str">
        <f t="shared" si="73"/>
        <v/>
      </c>
      <c r="Z187" s="59" t="str">
        <f t="shared" si="74"/>
        <v/>
      </c>
      <c r="AA187" s="58" t="str">
        <f>IFERROR(RANK(W187,$W$10:$W$107,1)+COUNTIF(W$108:W187,W187)-1,"")</f>
        <v/>
      </c>
      <c r="AB187" s="58" t="str">
        <f>IFERROR(RANK(X187,$X$10:$X$107,1)+COUNTIF(X$108:X187,X187)-1,"")</f>
        <v/>
      </c>
      <c r="AC187" s="58" t="str">
        <f>IFERROR(RANK(Y187,$Y$10:$Y$107,1)+COUNTIF(Y$108:Y187,Y187)-1,"")</f>
        <v/>
      </c>
      <c r="AD187" s="58" t="str">
        <f>IFERROR(RANK(Z187,$Z$10:$Z$107,1)+COUNTIF(Z$108:Z187,Z187)-1,"")</f>
        <v/>
      </c>
    </row>
    <row r="188" spans="22:30" x14ac:dyDescent="0.3">
      <c r="V188" s="61" t="str">
        <f t="shared" si="70"/>
        <v/>
      </c>
      <c r="W188" s="60" t="str">
        <f t="shared" si="71"/>
        <v/>
      </c>
      <c r="X188" s="60" t="str">
        <f t="shared" si="72"/>
        <v/>
      </c>
      <c r="Y188" s="59" t="str">
        <f t="shared" si="73"/>
        <v/>
      </c>
      <c r="Z188" s="59" t="str">
        <f t="shared" si="74"/>
        <v/>
      </c>
      <c r="AA188" s="58" t="str">
        <f>IFERROR(RANK(W188,$W$10:$W$107,1)+COUNTIF(W$108:W188,W188)-1,"")</f>
        <v/>
      </c>
      <c r="AB188" s="58" t="str">
        <f>IFERROR(RANK(X188,$X$10:$X$107,1)+COUNTIF(X$108:X188,X188)-1,"")</f>
        <v/>
      </c>
      <c r="AC188" s="58" t="str">
        <f>IFERROR(RANK(Y188,$Y$10:$Y$107,1)+COUNTIF(Y$108:Y188,Y188)-1,"")</f>
        <v/>
      </c>
      <c r="AD188" s="58" t="str">
        <f>IFERROR(RANK(Z188,$Z$10:$Z$107,1)+COUNTIF(Z$108:Z188,Z188)-1,"")</f>
        <v/>
      </c>
    </row>
    <row r="189" spans="22:30" x14ac:dyDescent="0.3">
      <c r="V189" s="61" t="str">
        <f t="shared" si="70"/>
        <v/>
      </c>
      <c r="W189" s="60" t="str">
        <f t="shared" si="71"/>
        <v/>
      </c>
      <c r="X189" s="60" t="str">
        <f t="shared" si="72"/>
        <v/>
      </c>
      <c r="Y189" s="59" t="str">
        <f t="shared" si="73"/>
        <v/>
      </c>
      <c r="Z189" s="59" t="str">
        <f t="shared" si="74"/>
        <v/>
      </c>
      <c r="AA189" s="58" t="str">
        <f>IFERROR(RANK(W189,$W$10:$W$107,1)+COUNTIF(W$108:W189,W189)-1,"")</f>
        <v/>
      </c>
      <c r="AB189" s="58" t="str">
        <f>IFERROR(RANK(X189,$X$10:$X$107,1)+COUNTIF(X$108:X189,X189)-1,"")</f>
        <v/>
      </c>
      <c r="AC189" s="58" t="str">
        <f>IFERROR(RANK(Y189,$Y$10:$Y$107,1)+COUNTIF(Y$108:Y189,Y189)-1,"")</f>
        <v/>
      </c>
      <c r="AD189" s="58" t="str">
        <f>IFERROR(RANK(Z189,$Z$10:$Z$107,1)+COUNTIF(Z$108:Z189,Z189)-1,"")</f>
        <v/>
      </c>
    </row>
    <row r="190" spans="22:30" x14ac:dyDescent="0.3">
      <c r="V190" s="61" t="str">
        <f t="shared" si="70"/>
        <v/>
      </c>
      <c r="W190" s="60" t="str">
        <f t="shared" si="71"/>
        <v/>
      </c>
      <c r="X190" s="60" t="str">
        <f t="shared" si="72"/>
        <v/>
      </c>
      <c r="Y190" s="59" t="str">
        <f t="shared" si="73"/>
        <v/>
      </c>
      <c r="Z190" s="59" t="str">
        <f t="shared" si="74"/>
        <v/>
      </c>
      <c r="AA190" s="58" t="str">
        <f>IFERROR(RANK(W190,$W$10:$W$107,1)+COUNTIF(W$108:W190,W190)-1,"")</f>
        <v/>
      </c>
      <c r="AB190" s="58" t="str">
        <f>IFERROR(RANK(X190,$X$10:$X$107,1)+COUNTIF(X$108:X190,X190)-1,"")</f>
        <v/>
      </c>
      <c r="AC190" s="58" t="str">
        <f>IFERROR(RANK(Y190,$Y$10:$Y$107,1)+COUNTIF(Y$108:Y190,Y190)-1,"")</f>
        <v/>
      </c>
      <c r="AD190" s="58" t="str">
        <f>IFERROR(RANK(Z190,$Z$10:$Z$107,1)+COUNTIF(Z$108:Z190,Z190)-1,"")</f>
        <v/>
      </c>
    </row>
    <row r="191" spans="22:30" x14ac:dyDescent="0.3">
      <c r="V191" s="61" t="str">
        <f t="shared" si="70"/>
        <v/>
      </c>
      <c r="W191" s="60" t="str">
        <f t="shared" si="71"/>
        <v/>
      </c>
      <c r="X191" s="60" t="str">
        <f t="shared" si="72"/>
        <v/>
      </c>
      <c r="Y191" s="59" t="str">
        <f t="shared" si="73"/>
        <v/>
      </c>
      <c r="Z191" s="59" t="str">
        <f t="shared" si="74"/>
        <v/>
      </c>
      <c r="AA191" s="58" t="str">
        <f>IFERROR(RANK(W191,$W$10:$W$107,1)+COUNTIF(W$108:W191,W191)-1,"")</f>
        <v/>
      </c>
      <c r="AB191" s="58" t="str">
        <f>IFERROR(RANK(X191,$X$10:$X$107,1)+COUNTIF(X$108:X191,X191)-1,"")</f>
        <v/>
      </c>
      <c r="AC191" s="58" t="str">
        <f>IFERROR(RANK(Y191,$Y$10:$Y$107,1)+COUNTIF(Y$108:Y191,Y191)-1,"")</f>
        <v/>
      </c>
      <c r="AD191" s="58" t="str">
        <f>IFERROR(RANK(Z191,$Z$10:$Z$107,1)+COUNTIF(Z$108:Z191,Z191)-1,"")</f>
        <v/>
      </c>
    </row>
    <row r="192" spans="22:30" x14ac:dyDescent="0.3">
      <c r="V192" s="61" t="str">
        <f t="shared" si="70"/>
        <v/>
      </c>
      <c r="W192" s="60" t="str">
        <f t="shared" si="71"/>
        <v/>
      </c>
      <c r="X192" s="60" t="str">
        <f t="shared" si="72"/>
        <v/>
      </c>
      <c r="Y192" s="59" t="str">
        <f t="shared" si="73"/>
        <v/>
      </c>
      <c r="Z192" s="59" t="str">
        <f t="shared" si="74"/>
        <v/>
      </c>
      <c r="AA192" s="58" t="str">
        <f>IFERROR(RANK(W192,$W$10:$W$107,1)+COUNTIF(W$108:W192,W192)-1,"")</f>
        <v/>
      </c>
      <c r="AB192" s="58" t="str">
        <f>IFERROR(RANK(X192,$X$10:$X$107,1)+COUNTIF(X$108:X192,X192)-1,"")</f>
        <v/>
      </c>
      <c r="AC192" s="58" t="str">
        <f>IFERROR(RANK(Y192,$Y$10:$Y$107,1)+COUNTIF(Y$108:Y192,Y192)-1,"")</f>
        <v/>
      </c>
      <c r="AD192" s="58" t="str">
        <f>IFERROR(RANK(Z192,$Z$10:$Z$107,1)+COUNTIF(Z$108:Z192,Z192)-1,"")</f>
        <v/>
      </c>
    </row>
    <row r="193" spans="22:30" x14ac:dyDescent="0.3">
      <c r="V193" s="61" t="str">
        <f t="shared" si="70"/>
        <v/>
      </c>
      <c r="W193" s="60" t="str">
        <f t="shared" si="71"/>
        <v/>
      </c>
      <c r="X193" s="60" t="str">
        <f t="shared" si="72"/>
        <v/>
      </c>
      <c r="Y193" s="59" t="str">
        <f t="shared" si="73"/>
        <v/>
      </c>
      <c r="Z193" s="59" t="str">
        <f t="shared" si="74"/>
        <v/>
      </c>
      <c r="AA193" s="58" t="str">
        <f>IFERROR(RANK(W193,$W$10:$W$107,1)+COUNTIF(W$108:W193,W193)-1,"")</f>
        <v/>
      </c>
      <c r="AB193" s="58" t="str">
        <f>IFERROR(RANK(X193,$X$10:$X$107,1)+COUNTIF(X$108:X193,X193)-1,"")</f>
        <v/>
      </c>
      <c r="AC193" s="58" t="str">
        <f>IFERROR(RANK(Y193,$Y$10:$Y$107,1)+COUNTIF(Y$108:Y193,Y193)-1,"")</f>
        <v/>
      </c>
      <c r="AD193" s="58" t="str">
        <f>IFERROR(RANK(Z193,$Z$10:$Z$107,1)+COUNTIF(Z$108:Z193,Z193)-1,"")</f>
        <v/>
      </c>
    </row>
    <row r="194" spans="22:30" x14ac:dyDescent="0.3">
      <c r="V194" s="61" t="str">
        <f t="shared" si="70"/>
        <v/>
      </c>
      <c r="W194" s="60" t="str">
        <f t="shared" si="71"/>
        <v/>
      </c>
      <c r="X194" s="60" t="str">
        <f t="shared" si="72"/>
        <v/>
      </c>
      <c r="Y194" s="59" t="str">
        <f t="shared" si="73"/>
        <v/>
      </c>
      <c r="Z194" s="59" t="str">
        <f t="shared" si="74"/>
        <v/>
      </c>
      <c r="AA194" s="58" t="str">
        <f>IFERROR(RANK(W194,$W$10:$W$107,1)+COUNTIF(W$108:W194,W194)-1,"")</f>
        <v/>
      </c>
      <c r="AB194" s="58" t="str">
        <f>IFERROR(RANK(X194,$X$10:$X$107,1)+COUNTIF(X$108:X194,X194)-1,"")</f>
        <v/>
      </c>
      <c r="AC194" s="58" t="str">
        <f>IFERROR(RANK(Y194,$Y$10:$Y$107,1)+COUNTIF(Y$108:Y194,Y194)-1,"")</f>
        <v/>
      </c>
      <c r="AD194" s="58" t="str">
        <f>IFERROR(RANK(Z194,$Z$10:$Z$107,1)+COUNTIF(Z$108:Z194,Z194)-1,"")</f>
        <v/>
      </c>
    </row>
    <row r="195" spans="22:30" x14ac:dyDescent="0.3">
      <c r="V195" s="61" t="str">
        <f t="shared" si="70"/>
        <v/>
      </c>
      <c r="W195" s="60" t="str">
        <f t="shared" si="71"/>
        <v/>
      </c>
      <c r="X195" s="60" t="str">
        <f t="shared" si="72"/>
        <v/>
      </c>
      <c r="Y195" s="59" t="str">
        <f t="shared" si="73"/>
        <v/>
      </c>
      <c r="Z195" s="59" t="str">
        <f t="shared" si="74"/>
        <v/>
      </c>
      <c r="AA195" s="58" t="str">
        <f>IFERROR(RANK(W195,$W$10:$W$107,1)+COUNTIF(W$108:W195,W195)-1,"")</f>
        <v/>
      </c>
      <c r="AB195" s="58" t="str">
        <f>IFERROR(RANK(X195,$X$10:$X$107,1)+COUNTIF(X$108:X195,X195)-1,"")</f>
        <v/>
      </c>
      <c r="AC195" s="58" t="str">
        <f>IFERROR(RANK(Y195,$Y$10:$Y$107,1)+COUNTIF(Y$108:Y195,Y195)-1,"")</f>
        <v/>
      </c>
      <c r="AD195" s="58" t="str">
        <f>IFERROR(RANK(Z195,$Z$10:$Z$107,1)+COUNTIF(Z$108:Z195,Z195)-1,"")</f>
        <v/>
      </c>
    </row>
    <row r="196" spans="22:30" x14ac:dyDescent="0.3">
      <c r="V196" s="61" t="str">
        <f t="shared" si="70"/>
        <v/>
      </c>
      <c r="W196" s="60" t="str">
        <f t="shared" si="71"/>
        <v/>
      </c>
      <c r="X196" s="60" t="str">
        <f t="shared" si="72"/>
        <v/>
      </c>
      <c r="Y196" s="59" t="str">
        <f t="shared" si="73"/>
        <v/>
      </c>
      <c r="Z196" s="59" t="str">
        <f t="shared" si="74"/>
        <v/>
      </c>
      <c r="AA196" s="58" t="str">
        <f>IFERROR(RANK(W196,$W$10:$W$107,1)+COUNTIF(W$108:W196,W196)-1,"")</f>
        <v/>
      </c>
      <c r="AB196" s="58" t="str">
        <f>IFERROR(RANK(X196,$X$10:$X$107,1)+COUNTIF(X$108:X196,X196)-1,"")</f>
        <v/>
      </c>
      <c r="AC196" s="58" t="str">
        <f>IFERROR(RANK(Y196,$Y$10:$Y$107,1)+COUNTIF(Y$108:Y196,Y196)-1,"")</f>
        <v/>
      </c>
      <c r="AD196" s="58" t="str">
        <f>IFERROR(RANK(Z196,$Z$10:$Z$107,1)+COUNTIF(Z$108:Z196,Z196)-1,"")</f>
        <v/>
      </c>
    </row>
    <row r="197" spans="22:30" x14ac:dyDescent="0.3">
      <c r="V197" s="61" t="str">
        <f t="shared" si="70"/>
        <v/>
      </c>
      <c r="W197" s="60" t="str">
        <f t="shared" si="71"/>
        <v/>
      </c>
      <c r="X197" s="60" t="str">
        <f t="shared" si="72"/>
        <v/>
      </c>
      <c r="Y197" s="59" t="str">
        <f t="shared" si="73"/>
        <v/>
      </c>
      <c r="Z197" s="59" t="str">
        <f t="shared" si="74"/>
        <v/>
      </c>
      <c r="AA197" s="58" t="str">
        <f>IFERROR(RANK(W197,$W$10:$W$107,1)+COUNTIF(W$108:W197,W197)-1,"")</f>
        <v/>
      </c>
      <c r="AB197" s="58" t="str">
        <f>IFERROR(RANK(X197,$X$10:$X$107,1)+COUNTIF(X$108:X197,X197)-1,"")</f>
        <v/>
      </c>
      <c r="AC197" s="58" t="str">
        <f>IFERROR(RANK(Y197,$Y$10:$Y$107,1)+COUNTIF(Y$108:Y197,Y197)-1,"")</f>
        <v/>
      </c>
      <c r="AD197" s="58" t="str">
        <f>IFERROR(RANK(Z197,$Z$10:$Z$107,1)+COUNTIF(Z$108:Z197,Z197)-1,"")</f>
        <v/>
      </c>
    </row>
    <row r="198" spans="22:30" x14ac:dyDescent="0.3">
      <c r="V198" s="61" t="str">
        <f t="shared" si="70"/>
        <v/>
      </c>
      <c r="W198" s="60" t="str">
        <f t="shared" si="71"/>
        <v/>
      </c>
      <c r="X198" s="60" t="str">
        <f t="shared" si="72"/>
        <v/>
      </c>
      <c r="Y198" s="59" t="str">
        <f t="shared" si="73"/>
        <v/>
      </c>
      <c r="Z198" s="59" t="str">
        <f t="shared" si="74"/>
        <v/>
      </c>
      <c r="AA198" s="58" t="str">
        <f>IFERROR(RANK(W198,$W$10:$W$107,1)+COUNTIF(W$108:W198,W198)-1,"")</f>
        <v/>
      </c>
      <c r="AB198" s="58" t="str">
        <f>IFERROR(RANK(X198,$X$10:$X$107,1)+COUNTIF(X$108:X198,X198)-1,"")</f>
        <v/>
      </c>
      <c r="AC198" s="58" t="str">
        <f>IFERROR(RANK(Y198,$Y$10:$Y$107,1)+COUNTIF(Y$108:Y198,Y198)-1,"")</f>
        <v/>
      </c>
      <c r="AD198" s="58" t="str">
        <f>IFERROR(RANK(Z198,$Z$10:$Z$107,1)+COUNTIF(Z$108:Z198,Z198)-1,"")</f>
        <v/>
      </c>
    </row>
    <row r="199" spans="22:30" x14ac:dyDescent="0.3">
      <c r="V199" s="61" t="str">
        <f t="shared" si="70"/>
        <v/>
      </c>
      <c r="W199" s="60" t="str">
        <f t="shared" si="71"/>
        <v/>
      </c>
      <c r="X199" s="60" t="str">
        <f t="shared" si="72"/>
        <v/>
      </c>
      <c r="Y199" s="59" t="str">
        <f t="shared" si="73"/>
        <v/>
      </c>
      <c r="Z199" s="59" t="str">
        <f t="shared" si="74"/>
        <v/>
      </c>
      <c r="AA199" s="58" t="str">
        <f>IFERROR(RANK(W199,$W$10:$W$107,1)+COUNTIF(W$108:W199,W199)-1,"")</f>
        <v/>
      </c>
      <c r="AB199" s="58" t="str">
        <f>IFERROR(RANK(X199,$X$10:$X$107,1)+COUNTIF(X$108:X199,X199)-1,"")</f>
        <v/>
      </c>
      <c r="AC199" s="58" t="str">
        <f>IFERROR(RANK(Y199,$Y$10:$Y$107,1)+COUNTIF(Y$108:Y199,Y199)-1,"")</f>
        <v/>
      </c>
      <c r="AD199" s="58" t="str">
        <f>IFERROR(RANK(Z199,$Z$10:$Z$107,1)+COUNTIF(Z$108:Z199,Z199)-1,"")</f>
        <v/>
      </c>
    </row>
    <row r="200" spans="22:30" x14ac:dyDescent="0.3">
      <c r="V200" s="61" t="str">
        <f t="shared" si="70"/>
        <v/>
      </c>
      <c r="W200" s="60" t="str">
        <f t="shared" si="71"/>
        <v/>
      </c>
      <c r="X200" s="60" t="str">
        <f t="shared" si="72"/>
        <v/>
      </c>
      <c r="Y200" s="59" t="str">
        <f t="shared" si="73"/>
        <v/>
      </c>
      <c r="Z200" s="59" t="str">
        <f t="shared" si="74"/>
        <v/>
      </c>
      <c r="AA200" s="58" t="str">
        <f>IFERROR(RANK(W200,$W$10:$W$107,1)+COUNTIF(W$108:W200,W200)-1,"")</f>
        <v/>
      </c>
      <c r="AB200" s="58" t="str">
        <f>IFERROR(RANK(X200,$X$10:$X$107,1)+COUNTIF(X$108:X200,X200)-1,"")</f>
        <v/>
      </c>
      <c r="AC200" s="58" t="str">
        <f>IFERROR(RANK(Y200,$Y$10:$Y$107,1)+COUNTIF(Y$108:Y200,Y200)-1,"")</f>
        <v/>
      </c>
      <c r="AD200" s="58" t="str">
        <f>IFERROR(RANK(Z200,$Z$10:$Z$107,1)+COUNTIF(Z$108:Z200,Z200)-1,"")</f>
        <v/>
      </c>
    </row>
    <row r="201" spans="22:30" x14ac:dyDescent="0.3">
      <c r="V201" s="61" t="str">
        <f t="shared" si="70"/>
        <v/>
      </c>
      <c r="W201" s="60" t="str">
        <f t="shared" si="71"/>
        <v/>
      </c>
      <c r="X201" s="60" t="str">
        <f t="shared" si="72"/>
        <v/>
      </c>
      <c r="Y201" s="59" t="str">
        <f t="shared" si="73"/>
        <v/>
      </c>
      <c r="Z201" s="59" t="str">
        <f t="shared" si="74"/>
        <v/>
      </c>
      <c r="AA201" s="58" t="str">
        <f>IFERROR(RANK(W201,$W$10:$W$107,1)+COUNTIF(W$108:W201,W201)-1,"")</f>
        <v/>
      </c>
      <c r="AB201" s="58" t="str">
        <f>IFERROR(RANK(X201,$X$10:$X$107,1)+COUNTIF(X$108:X201,X201)-1,"")</f>
        <v/>
      </c>
      <c r="AC201" s="58" t="str">
        <f>IFERROR(RANK(Y201,$Y$10:$Y$107,1)+COUNTIF(Y$108:Y201,Y201)-1,"")</f>
        <v/>
      </c>
      <c r="AD201" s="58" t="str">
        <f>IFERROR(RANK(Z201,$Z$10:$Z$107,1)+COUNTIF(Z$108:Z201,Z201)-1,"")</f>
        <v/>
      </c>
    </row>
    <row r="202" spans="22:30" x14ac:dyDescent="0.3">
      <c r="V202" s="61" t="str">
        <f t="shared" si="70"/>
        <v/>
      </c>
      <c r="W202" s="60" t="str">
        <f t="shared" si="71"/>
        <v/>
      </c>
      <c r="X202" s="60" t="str">
        <f t="shared" si="72"/>
        <v/>
      </c>
      <c r="Y202" s="59" t="str">
        <f t="shared" si="73"/>
        <v/>
      </c>
      <c r="Z202" s="59" t="str">
        <f t="shared" si="74"/>
        <v/>
      </c>
      <c r="AA202" s="58" t="str">
        <f>IFERROR(RANK(W202,$W$10:$W$107,1)+COUNTIF(W$108:W202,W202)-1,"")</f>
        <v/>
      </c>
      <c r="AB202" s="58" t="str">
        <f>IFERROR(RANK(X202,$X$10:$X$107,1)+COUNTIF(X$108:X202,X202)-1,"")</f>
        <v/>
      </c>
      <c r="AC202" s="58" t="str">
        <f>IFERROR(RANK(Y202,$Y$10:$Y$107,1)+COUNTIF(Y$108:Y202,Y202)-1,"")</f>
        <v/>
      </c>
      <c r="AD202" s="58" t="str">
        <f>IFERROR(RANK(Z202,$Z$10:$Z$107,1)+COUNTIF(Z$108:Z202,Z202)-1,"")</f>
        <v/>
      </c>
    </row>
    <row r="203" spans="22:30" x14ac:dyDescent="0.3">
      <c r="V203" s="61" t="str">
        <f t="shared" si="70"/>
        <v/>
      </c>
      <c r="W203" s="60" t="str">
        <f t="shared" si="71"/>
        <v/>
      </c>
      <c r="X203" s="60" t="str">
        <f t="shared" si="72"/>
        <v/>
      </c>
      <c r="Y203" s="59" t="str">
        <f t="shared" si="73"/>
        <v/>
      </c>
      <c r="Z203" s="59" t="str">
        <f t="shared" si="74"/>
        <v/>
      </c>
      <c r="AA203" s="58" t="str">
        <f>IFERROR(RANK(W203,$W$10:$W$107,1)+COUNTIF(W$108:W203,W203)-1,"")</f>
        <v/>
      </c>
      <c r="AB203" s="58" t="str">
        <f>IFERROR(RANK(X203,$X$10:$X$107,1)+COUNTIF(X$108:X203,X203)-1,"")</f>
        <v/>
      </c>
      <c r="AC203" s="58" t="str">
        <f>IFERROR(RANK(Y203,$Y$10:$Y$107,1)+COUNTIF(Y$108:Y203,Y203)-1,"")</f>
        <v/>
      </c>
      <c r="AD203" s="58" t="str">
        <f>IFERROR(RANK(Z203,$Z$10:$Z$107,1)+COUNTIF(Z$108:Z203,Z203)-1,"")</f>
        <v/>
      </c>
    </row>
    <row r="204" spans="22:30" x14ac:dyDescent="0.3">
      <c r="V204" s="61" t="str">
        <f t="shared" si="70"/>
        <v/>
      </c>
      <c r="W204" s="60" t="str">
        <f t="shared" si="71"/>
        <v/>
      </c>
      <c r="X204" s="60" t="str">
        <f t="shared" si="72"/>
        <v/>
      </c>
      <c r="Y204" s="59" t="str">
        <f t="shared" si="73"/>
        <v/>
      </c>
      <c r="Z204" s="59" t="str">
        <f t="shared" si="74"/>
        <v/>
      </c>
      <c r="AA204" s="58" t="str">
        <f>IFERROR(RANK(W204,$W$10:$W$107,1)+COUNTIF(W$108:W204,W204)-1,"")</f>
        <v/>
      </c>
      <c r="AB204" s="58" t="str">
        <f>IFERROR(RANK(X204,$X$10:$X$107,1)+COUNTIF(X$108:X204,X204)-1,"")</f>
        <v/>
      </c>
      <c r="AC204" s="58" t="str">
        <f>IFERROR(RANK(Y204,$Y$10:$Y$107,1)+COUNTIF(Y$108:Y204,Y204)-1,"")</f>
        <v/>
      </c>
      <c r="AD204" s="58" t="str">
        <f>IFERROR(RANK(Z204,$Z$10:$Z$107,1)+COUNTIF(Z$108:Z204,Z204)-1,"")</f>
        <v/>
      </c>
    </row>
    <row r="205" spans="22:30" x14ac:dyDescent="0.3">
      <c r="V205" s="61" t="str">
        <f t="shared" si="70"/>
        <v/>
      </c>
      <c r="W205" s="60" t="str">
        <f t="shared" si="71"/>
        <v/>
      </c>
      <c r="X205" s="60" t="str">
        <f t="shared" si="72"/>
        <v/>
      </c>
      <c r="Y205" s="59" t="str">
        <f t="shared" si="73"/>
        <v/>
      </c>
      <c r="Z205" s="59" t="str">
        <f t="shared" si="74"/>
        <v/>
      </c>
      <c r="AA205" s="58" t="str">
        <f>IFERROR(RANK(W205,$W$10:$W$107,1)+COUNTIF(W$108:W205,W205)-1,"")</f>
        <v/>
      </c>
      <c r="AB205" s="58" t="str">
        <f>IFERROR(RANK(X205,$X$10:$X$107,1)+COUNTIF(X$108:X205,X205)-1,"")</f>
        <v/>
      </c>
      <c r="AC205" s="58" t="str">
        <f>IFERROR(RANK(Y205,$Y$10:$Y$107,1)+COUNTIF(Y$108:Y205,Y205)-1,"")</f>
        <v/>
      </c>
      <c r="AD205" s="58" t="str">
        <f>IFERROR(RANK(Z205,$Z$10:$Z$107,1)+COUNTIF(Z$108:Z205,Z205)-1,"")</f>
        <v/>
      </c>
    </row>
    <row r="206" spans="22:30" x14ac:dyDescent="0.3">
      <c r="V206" s="61" t="str">
        <f t="shared" si="70"/>
        <v/>
      </c>
      <c r="W206" s="60" t="str">
        <f t="shared" si="71"/>
        <v/>
      </c>
      <c r="X206" s="60" t="str">
        <f t="shared" si="72"/>
        <v/>
      </c>
      <c r="Y206" s="59" t="str">
        <f t="shared" si="73"/>
        <v/>
      </c>
      <c r="Z206" s="59" t="str">
        <f t="shared" si="74"/>
        <v/>
      </c>
      <c r="AA206" s="58" t="str">
        <f>IFERROR(RANK(W206,$W$10:$W$107,1)+COUNTIF(W$108:W206,W206)-1,"")</f>
        <v/>
      </c>
      <c r="AB206" s="58" t="str">
        <f>IFERROR(RANK(X206,$X$10:$X$107,1)+COUNTIF(X$108:X206,X206)-1,"")</f>
        <v/>
      </c>
      <c r="AC206" s="58" t="str">
        <f>IFERROR(RANK(Y206,$Y$10:$Y$107,1)+COUNTIF(Y$108:Y206,Y206)-1,"")</f>
        <v/>
      </c>
      <c r="AD206" s="58" t="str">
        <f>IFERROR(RANK(Z206,$Z$10:$Z$107,1)+COUNTIF(Z$108:Z206,Z206)-1,"")</f>
        <v/>
      </c>
    </row>
    <row r="207" spans="22:30" x14ac:dyDescent="0.3">
      <c r="V207" s="61" t="str">
        <f t="shared" si="70"/>
        <v/>
      </c>
      <c r="W207" s="60" t="str">
        <f t="shared" si="71"/>
        <v/>
      </c>
      <c r="X207" s="60" t="str">
        <f t="shared" si="72"/>
        <v/>
      </c>
      <c r="Y207" s="59" t="str">
        <f t="shared" si="73"/>
        <v/>
      </c>
      <c r="Z207" s="59" t="str">
        <f t="shared" si="74"/>
        <v/>
      </c>
      <c r="AA207" s="58" t="str">
        <f>IFERROR(RANK(W207,$W$10:$W$107,1)+COUNTIF(W$108:W207,W207)-1,"")</f>
        <v/>
      </c>
      <c r="AB207" s="58" t="str">
        <f>IFERROR(RANK(X207,$X$10:$X$107,1)+COUNTIF(X$108:X207,X207)-1,"")</f>
        <v/>
      </c>
      <c r="AC207" s="58" t="str">
        <f>IFERROR(RANK(Y207,$Y$10:$Y$107,1)+COUNTIF(Y$108:Y207,Y207)-1,"")</f>
        <v/>
      </c>
      <c r="AD207" s="58" t="str">
        <f>IFERROR(RANK(Z207,$Z$10:$Z$107,1)+COUNTIF(Z$108:Z207,Z207)-1,"")</f>
        <v/>
      </c>
    </row>
    <row r="208" spans="22:30" x14ac:dyDescent="0.3">
      <c r="V208" s="61" t="str">
        <f t="shared" si="70"/>
        <v/>
      </c>
      <c r="W208" s="60" t="str">
        <f t="shared" si="71"/>
        <v/>
      </c>
      <c r="X208" s="60" t="str">
        <f t="shared" si="72"/>
        <v/>
      </c>
      <c r="Y208" s="59" t="str">
        <f t="shared" si="73"/>
        <v/>
      </c>
      <c r="Z208" s="59" t="str">
        <f t="shared" si="74"/>
        <v/>
      </c>
      <c r="AA208" s="58" t="str">
        <f>IFERROR(RANK(W208,$W$10:$W$107,1)+COUNTIF(W$108:W208,W208)-1,"")</f>
        <v/>
      </c>
      <c r="AB208" s="58" t="str">
        <f>IFERROR(RANK(X208,$X$10:$X$107,1)+COUNTIF(X$108:X208,X208)-1,"")</f>
        <v/>
      </c>
      <c r="AC208" s="58" t="str">
        <f>IFERROR(RANK(Y208,$Y$10:$Y$107,1)+COUNTIF(Y$108:Y208,Y208)-1,"")</f>
        <v/>
      </c>
      <c r="AD208" s="58" t="str">
        <f>IFERROR(RANK(Z208,$Z$10:$Z$107,1)+COUNTIF(Z$108:Z208,Z208)-1,"")</f>
        <v/>
      </c>
    </row>
    <row r="209" spans="22:30" x14ac:dyDescent="0.3">
      <c r="V209" s="61" t="str">
        <f t="shared" si="70"/>
        <v/>
      </c>
      <c r="W209" s="60" t="str">
        <f t="shared" si="71"/>
        <v/>
      </c>
      <c r="X209" s="60" t="str">
        <f t="shared" si="72"/>
        <v/>
      </c>
      <c r="Y209" s="59" t="str">
        <f t="shared" si="73"/>
        <v/>
      </c>
      <c r="Z209" s="59" t="str">
        <f t="shared" si="74"/>
        <v/>
      </c>
      <c r="AA209" s="58" t="str">
        <f>IFERROR(RANK(W209,$W$10:$W$107,1)+COUNTIF(W$108:W209,W209)-1,"")</f>
        <v/>
      </c>
      <c r="AB209" s="58" t="str">
        <f>IFERROR(RANK(X209,$X$10:$X$107,1)+COUNTIF(X$108:X209,X209)-1,"")</f>
        <v/>
      </c>
      <c r="AC209" s="58" t="str">
        <f>IFERROR(RANK(Y209,$Y$10:$Y$107,1)+COUNTIF(Y$108:Y209,Y209)-1,"")</f>
        <v/>
      </c>
      <c r="AD209" s="58" t="str">
        <f>IFERROR(RANK(Z209,$Z$10:$Z$107,1)+COUNTIF(Z$108:Z209,Z209)-1,"")</f>
        <v/>
      </c>
    </row>
    <row r="210" spans="22:30" x14ac:dyDescent="0.3">
      <c r="V210" s="61" t="str">
        <f t="shared" si="70"/>
        <v/>
      </c>
      <c r="W210" s="60" t="str">
        <f t="shared" si="71"/>
        <v/>
      </c>
      <c r="X210" s="60" t="str">
        <f t="shared" si="72"/>
        <v/>
      </c>
      <c r="Y210" s="59" t="str">
        <f t="shared" si="73"/>
        <v/>
      </c>
      <c r="Z210" s="59" t="str">
        <f t="shared" si="74"/>
        <v/>
      </c>
      <c r="AA210" s="58" t="str">
        <f>IFERROR(RANK(W210,$W$10:$W$107,1)+COUNTIF(W$108:W210,W210)-1,"")</f>
        <v/>
      </c>
      <c r="AB210" s="58" t="str">
        <f>IFERROR(RANK(X210,$X$10:$X$107,1)+COUNTIF(X$108:X210,X210)-1,"")</f>
        <v/>
      </c>
      <c r="AC210" s="58" t="str">
        <f>IFERROR(RANK(Y210,$Y$10:$Y$107,1)+COUNTIF(Y$108:Y210,Y210)-1,"")</f>
        <v/>
      </c>
      <c r="AD210" s="58" t="str">
        <f>IFERROR(RANK(Z210,$Z$10:$Z$107,1)+COUNTIF(Z$108:Z210,Z210)-1,"")</f>
        <v/>
      </c>
    </row>
  </sheetData>
  <sheetProtection algorithmName="SHA-512" hashValue="Wloig/xS2cPOhEe+5ypuOvlU1ZL69ilxeEbr/5nALXOxkKlbzIZ7ndvLidVd5zeaHDrR5N+DrMwNEsjaJeyACw==" saltValue="61XnTHzy8scXMkQN5twh0A==" spinCount="100000" sheet="1" objects="1" scenarios="1"/>
  <mergeCells count="4">
    <mergeCell ref="J3:L6"/>
    <mergeCell ref="B3:H3"/>
    <mergeCell ref="B5:H5"/>
    <mergeCell ref="B6:H6"/>
  </mergeCells>
  <conditionalFormatting sqref="R10:R19">
    <cfRule type="cellIs" dxfId="33" priority="12847" operator="greaterThan">
      <formula>0</formula>
    </cfRule>
    <cfRule type="cellIs" dxfId="32" priority="12848" operator="greaterThan">
      <formula>0</formula>
    </cfRule>
    <cfRule type="cellIs" dxfId="31" priority="12849" operator="lessThan">
      <formula>0</formula>
    </cfRule>
  </conditionalFormatting>
  <conditionalFormatting sqref="Q10:Q19">
    <cfRule type="expression" dxfId="30" priority="849">
      <formula>$R$10&gt;0</formula>
    </cfRule>
    <cfRule type="expression" dxfId="29" priority="850">
      <formula>$R$10&lt;0</formula>
    </cfRule>
    <cfRule type="containsText" dxfId="28" priority="851" operator="containsText" text="&quot;-&quot;">
      <formula>NOT(ISERROR(SEARCH("""-""",Q10)))</formula>
    </cfRule>
    <cfRule type="expression" dxfId="27" priority="852">
      <formula>$Q$10&lt;0</formula>
    </cfRule>
  </conditionalFormatting>
  <conditionalFormatting sqref="I10:J10 I11:I88 J11:J91">
    <cfRule type="cellIs" dxfId="26" priority="144" operator="lessThan">
      <formula>0</formula>
    </cfRule>
    <cfRule type="cellIs" dxfId="25" priority="145" operator="greaterThan">
      <formula>0</formula>
    </cfRule>
    <cfRule type="cellIs" dxfId="24" priority="146" operator="greaterThan">
      <formula>0</formula>
    </cfRule>
  </conditionalFormatting>
  <conditionalFormatting sqref="I89">
    <cfRule type="cellIs" dxfId="23" priority="138" operator="lessThan">
      <formula>0</formula>
    </cfRule>
    <cfRule type="cellIs" dxfId="22" priority="139" operator="greaterThan">
      <formula>0</formula>
    </cfRule>
    <cfRule type="cellIs" dxfId="21" priority="140" operator="greaterThan">
      <formula>0</formula>
    </cfRule>
  </conditionalFormatting>
  <conditionalFormatting sqref="I90">
    <cfRule type="cellIs" dxfId="20" priority="132" operator="lessThan">
      <formula>0</formula>
    </cfRule>
    <cfRule type="cellIs" dxfId="19" priority="133" operator="greaterThan">
      <formula>0</formula>
    </cfRule>
    <cfRule type="cellIs" dxfId="18" priority="134" operator="greaterThan">
      <formula>0</formula>
    </cfRule>
  </conditionalFormatting>
  <conditionalFormatting sqref="I91">
    <cfRule type="cellIs" dxfId="17" priority="128" operator="lessThan">
      <formula>0</formula>
    </cfRule>
    <cfRule type="cellIs" dxfId="16" priority="129" operator="greaterThan">
      <formula>0</formula>
    </cfRule>
    <cfRule type="cellIs" dxfId="15" priority="130" operator="greaterThan">
      <formula>0</formula>
    </cfRule>
  </conditionalFormatting>
  <conditionalFormatting sqref="I92:I98 I102:I113 J92:J113">
    <cfRule type="cellIs" dxfId="14" priority="94" operator="lessThan">
      <formula>0</formula>
    </cfRule>
    <cfRule type="cellIs" dxfId="13" priority="95" operator="greaterThan">
      <formula>0</formula>
    </cfRule>
    <cfRule type="cellIs" dxfId="12" priority="96" operator="greaterThan">
      <formula>0</formula>
    </cfRule>
  </conditionalFormatting>
  <conditionalFormatting sqref="I99">
    <cfRule type="cellIs" dxfId="11" priority="88" operator="lessThan">
      <formula>0</formula>
    </cfRule>
    <cfRule type="cellIs" dxfId="10" priority="89" operator="greaterThan">
      <formula>0</formula>
    </cfRule>
    <cfRule type="cellIs" dxfId="9" priority="90" operator="greaterThan">
      <formula>0</formula>
    </cfRule>
  </conditionalFormatting>
  <conditionalFormatting sqref="I100">
    <cfRule type="cellIs" dxfId="8" priority="82" operator="lessThan">
      <formula>0</formula>
    </cfRule>
    <cfRule type="cellIs" dxfId="7" priority="83" operator="greaterThan">
      <formula>0</formula>
    </cfRule>
    <cfRule type="cellIs" dxfId="6" priority="84" operator="greaterThan">
      <formula>0</formula>
    </cfRule>
  </conditionalFormatting>
  <conditionalFormatting sqref="I101">
    <cfRule type="cellIs" dxfId="5" priority="78" operator="lessThan">
      <formula>0</formula>
    </cfRule>
    <cfRule type="cellIs" dxfId="4" priority="79" operator="greaterThan">
      <formula>0</formula>
    </cfRule>
    <cfRule type="cellIs" dxfId="3" priority="80" operator="greaterThan">
      <formula>0</formula>
    </cfRule>
  </conditionalFormatting>
  <conditionalFormatting sqref="F10:H108">
    <cfRule type="cellIs" dxfId="2" priority="22" operator="lessThan">
      <formula>0</formula>
    </cfRule>
  </conditionalFormatting>
  <conditionalFormatting sqref="F109:H109">
    <cfRule type="cellIs" dxfId="1" priority="9" operator="lessThan">
      <formula>0</formula>
    </cfRule>
  </conditionalFormatting>
  <conditionalFormatting sqref="F110:H11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Q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142875</xdr:rowOff>
                  </from>
                  <to>
                    <xdr:col>15</xdr:col>
                    <xdr:colOff>333375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28575</xdr:rowOff>
                  </from>
                  <to>
                    <xdr:col>15</xdr:col>
                    <xdr:colOff>304800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66675</xdr:rowOff>
                  </from>
                  <to>
                    <xdr:col>15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38100</xdr:rowOff>
                  </from>
                  <to>
                    <xdr:col>15</xdr:col>
                    <xdr:colOff>304800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6</xdr:row>
                    <xdr:rowOff>66675</xdr:rowOff>
                  </from>
                  <to>
                    <xdr:col>15</xdr:col>
                    <xdr:colOff>333375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Moremi Obadara</dc:creator>
  <cp:lastModifiedBy>SamFrancis Okoro-Ude</cp:lastModifiedBy>
  <cp:lastPrinted>2021-10-13T13:43:14Z</cp:lastPrinted>
  <dcterms:created xsi:type="dcterms:W3CDTF">2014-12-03T13:42:39Z</dcterms:created>
  <dcterms:modified xsi:type="dcterms:W3CDTF">2021-10-13T13:44:15Z</dcterms:modified>
</cp:coreProperties>
</file>